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818" firstSheet="24" activeTab="24"/>
  </bookViews>
  <sheets>
    <sheet name=" Tableau complet" sheetId="1" r:id="rId1"/>
    <sheet name="synthèse2" sheetId="35" r:id="rId2"/>
    <sheet name=" séance dist" sheetId="10" r:id="rId3"/>
    <sheet name="obj 1.a" sheetId="28" r:id="rId4"/>
    <sheet name="obj 1.b" sheetId="3" r:id="rId5"/>
    <sheet name="obj 1.c" sheetId="24" r:id="rId6"/>
    <sheet name="obj 1.d" sheetId="22" r:id="rId7"/>
    <sheet name="obj2.a" sheetId="4" r:id="rId8"/>
    <sheet name="obj 2.b" sheetId="23" r:id="rId9"/>
    <sheet name="obj 2.c" sheetId="25" r:id="rId10"/>
    <sheet name="obj 3.a" sheetId="26" r:id="rId11"/>
    <sheet name="obj 3.b" sheetId="6" r:id="rId12"/>
    <sheet name="obj 3.c" sheetId="5" r:id="rId13"/>
    <sheet name=" éval obs él 200" sheetId="21" r:id="rId14"/>
    <sheet name="éval coureur 200" sheetId="27" r:id="rId15"/>
    <sheet name="éval fiche en kmh" sheetId="38" r:id="rId16"/>
    <sheet name="éval fiche él. Tps." sheetId="9" r:id="rId17"/>
    <sheet name="éval obs él.tps" sheetId="7" r:id="rId18"/>
    <sheet name="séance 15mn" sheetId="37" r:id="rId19"/>
    <sheet name="Obs formative" sheetId="31" r:id="rId20"/>
    <sheet name="séance obj1.a" sheetId="12" r:id="rId21"/>
    <sheet name="séance obj1.b" sheetId="13" r:id="rId22"/>
    <sheet name="séance obj1.c" sheetId="14" r:id="rId23"/>
    <sheet name="séance obj1.d" sheetId="15" r:id="rId24"/>
    <sheet name="matrice à remplir" sheetId="34" r:id="rId25"/>
    <sheet name="séance obj2.a" sheetId="17" r:id="rId26"/>
    <sheet name="séance obj2.b" sheetId="18" r:id="rId27"/>
    <sheet name="séance obj2.c" sheetId="19" r:id="rId28"/>
    <sheet name="obj2 à trou" sheetId="33" r:id="rId29"/>
    <sheet name="séance obj3.a" sheetId="20" r:id="rId30"/>
    <sheet name="séance obj3.b" sheetId="29" r:id="rId31"/>
    <sheet name="obj3 à trou" sheetId="32" r:id="rId32"/>
    <sheet name="Feuil1" sheetId="39" r:id="rId33"/>
  </sheets>
  <definedNames>
    <definedName name="_xlnm.Print_Area" localSheetId="0">' Tableau complet'!$A$1:$AB$61</definedName>
  </definedNames>
  <calcPr calcId="125725"/>
</workbook>
</file>

<file path=xl/calcChain.xml><?xml version="1.0" encoding="utf-8"?>
<calcChain xmlns="http://schemas.openxmlformats.org/spreadsheetml/2006/main">
  <c r="AM34" i="35"/>
  <c r="AM31"/>
  <c r="AM28"/>
  <c r="AM25"/>
  <c r="T2" l="1"/>
  <c r="D2"/>
  <c r="AI2" s="1"/>
  <c r="C2"/>
  <c r="T4"/>
  <c r="D4"/>
  <c r="AI4" s="1"/>
  <c r="C4"/>
  <c r="D7" i="1"/>
  <c r="T6" i="35"/>
  <c r="D6"/>
  <c r="AI6" s="1"/>
  <c r="C6"/>
  <c r="T8"/>
  <c r="D8"/>
  <c r="AI8" s="1"/>
  <c r="C8"/>
  <c r="T10"/>
  <c r="D10"/>
  <c r="AI10" s="1"/>
  <c r="C10"/>
  <c r="T12"/>
  <c r="D12"/>
  <c r="AI12" s="1"/>
  <c r="C12"/>
  <c r="T14"/>
  <c r="D14"/>
  <c r="AI14" s="1"/>
  <c r="C14"/>
  <c r="T16"/>
  <c r="D16"/>
  <c r="AI16" s="1"/>
  <c r="C16"/>
  <c r="T18"/>
  <c r="D18"/>
  <c r="AI18" s="1"/>
  <c r="C18"/>
  <c r="T20"/>
  <c r="C20"/>
  <c r="D20" s="1"/>
  <c r="AI3" i="1"/>
  <c r="AI4"/>
  <c r="AI5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2"/>
  <c r="AH3"/>
  <c r="AH4"/>
  <c r="AH5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52"/>
  <c r="AH53"/>
  <c r="AH54"/>
  <c r="AH55"/>
  <c r="AH56"/>
  <c r="AH57"/>
  <c r="AH58"/>
  <c r="AH59"/>
  <c r="AH60"/>
  <c r="AH61"/>
  <c r="AH2"/>
  <c r="AG3"/>
  <c r="AG4"/>
  <c r="AG5"/>
  <c r="AG6"/>
  <c r="AG7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53"/>
  <c r="AG54"/>
  <c r="AG55"/>
  <c r="AG56"/>
  <c r="AG57"/>
  <c r="AG58"/>
  <c r="AG59"/>
  <c r="AG60"/>
  <c r="AG61"/>
  <c r="AG2"/>
  <c r="L3"/>
  <c r="L4"/>
  <c r="L5"/>
  <c r="L6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2"/>
  <c r="K3"/>
  <c r="K4"/>
  <c r="K5"/>
  <c r="K6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2"/>
  <c r="J3"/>
  <c r="J4"/>
  <c r="J5"/>
  <c r="J6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2"/>
  <c r="I3"/>
  <c r="I4"/>
  <c r="I5"/>
  <c r="I6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2"/>
  <c r="T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2"/>
  <c r="Q3"/>
  <c r="Q4"/>
  <c r="Q5"/>
  <c r="Q6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2"/>
  <c r="P3"/>
  <c r="P4"/>
  <c r="P5"/>
  <c r="P6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2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3"/>
  <c r="O4"/>
  <c r="O5"/>
  <c r="O6"/>
  <c r="O8"/>
  <c r="O2"/>
  <c r="G2"/>
  <c r="G3"/>
  <c r="G4"/>
  <c r="G5"/>
  <c r="G6"/>
  <c r="G7"/>
  <c r="K7" s="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H61"/>
  <c r="H6"/>
  <c r="H7"/>
  <c r="L7" s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6"/>
  <c r="D5"/>
  <c r="D4"/>
  <c r="D3"/>
  <c r="D2"/>
  <c r="H2" i="35" l="1"/>
  <c r="AH2"/>
  <c r="G2"/>
  <c r="AG2"/>
  <c r="H4"/>
  <c r="AH4"/>
  <c r="G4"/>
  <c r="AG4"/>
  <c r="P7" i="1"/>
  <c r="Q7"/>
  <c r="H6" i="35"/>
  <c r="AH6"/>
  <c r="G6"/>
  <c r="AG6"/>
  <c r="H8"/>
  <c r="AH8"/>
  <c r="G8"/>
  <c r="AG8"/>
  <c r="H10"/>
  <c r="AH10"/>
  <c r="G10"/>
  <c r="AG10"/>
  <c r="H12"/>
  <c r="AH12"/>
  <c r="G12"/>
  <c r="AG12"/>
  <c r="H14"/>
  <c r="AH14"/>
  <c r="G14"/>
  <c r="AG14"/>
  <c r="H16"/>
  <c r="AH16"/>
  <c r="G16"/>
  <c r="AG16"/>
  <c r="H18"/>
  <c r="AH18"/>
  <c r="G18"/>
  <c r="AG18"/>
  <c r="AH20"/>
  <c r="H20"/>
  <c r="AI20"/>
  <c r="AG20"/>
  <c r="G20"/>
  <c r="K2" l="1"/>
  <c r="E2"/>
  <c r="P2"/>
  <c r="F2"/>
  <c r="S2"/>
  <c r="Q2"/>
  <c r="M2"/>
  <c r="R2"/>
  <c r="U2" s="1"/>
  <c r="L2"/>
  <c r="K4"/>
  <c r="E4"/>
  <c r="P4"/>
  <c r="F4"/>
  <c r="S4"/>
  <c r="Q4"/>
  <c r="M4"/>
  <c r="R4"/>
  <c r="U4" s="1"/>
  <c r="L4"/>
  <c r="K6"/>
  <c r="E6"/>
  <c r="P6"/>
  <c r="F6"/>
  <c r="S6"/>
  <c r="Q6"/>
  <c r="M6"/>
  <c r="R6"/>
  <c r="U6" s="1"/>
  <c r="L6"/>
  <c r="K8"/>
  <c r="E8"/>
  <c r="P8"/>
  <c r="F8"/>
  <c r="S8"/>
  <c r="Q8"/>
  <c r="M8"/>
  <c r="R8"/>
  <c r="U8" s="1"/>
  <c r="L8"/>
  <c r="K10"/>
  <c r="E10"/>
  <c r="P10"/>
  <c r="F10"/>
  <c r="S10"/>
  <c r="Q10"/>
  <c r="M10"/>
  <c r="R10"/>
  <c r="U10" s="1"/>
  <c r="L10"/>
  <c r="K12"/>
  <c r="E12"/>
  <c r="P12"/>
  <c r="F12"/>
  <c r="S12"/>
  <c r="Q12"/>
  <c r="M12"/>
  <c r="R12"/>
  <c r="U12" s="1"/>
  <c r="L12"/>
  <c r="K14"/>
  <c r="E14"/>
  <c r="P14"/>
  <c r="F14"/>
  <c r="S14"/>
  <c r="Q14"/>
  <c r="M14"/>
  <c r="R14"/>
  <c r="U14" s="1"/>
  <c r="L14"/>
  <c r="K16"/>
  <c r="E16"/>
  <c r="P16"/>
  <c r="F16"/>
  <c r="S16"/>
  <c r="Q16"/>
  <c r="M16"/>
  <c r="R16"/>
  <c r="U16" s="1"/>
  <c r="L16"/>
  <c r="K18"/>
  <c r="E18"/>
  <c r="P18"/>
  <c r="F18"/>
  <c r="S18"/>
  <c r="Q18"/>
  <c r="M18"/>
  <c r="R18"/>
  <c r="U18" s="1"/>
  <c r="L18"/>
  <c r="R20"/>
  <c r="U20" s="1"/>
  <c r="L20"/>
  <c r="S20"/>
  <c r="Q20"/>
  <c r="M20"/>
  <c r="P20"/>
  <c r="F20"/>
  <c r="K20"/>
  <c r="E20"/>
  <c r="AC2" l="1"/>
  <c r="Y2"/>
  <c r="W2"/>
  <c r="AA2" s="1"/>
  <c r="AE2" s="1"/>
  <c r="X2"/>
  <c r="AB2" s="1"/>
  <c r="AF2" s="1"/>
  <c r="V2"/>
  <c r="Z2" s="1"/>
  <c r="AD2" s="1"/>
  <c r="O2"/>
  <c r="J2"/>
  <c r="I2"/>
  <c r="N2"/>
  <c r="AC4"/>
  <c r="Y4"/>
  <c r="W4"/>
  <c r="AA4" s="1"/>
  <c r="AE4" s="1"/>
  <c r="X4"/>
  <c r="AB4" s="1"/>
  <c r="AF4" s="1"/>
  <c r="V4"/>
  <c r="Z4" s="1"/>
  <c r="AD4" s="1"/>
  <c r="O4"/>
  <c r="J4"/>
  <c r="I4"/>
  <c r="N4"/>
  <c r="AC6"/>
  <c r="Y6"/>
  <c r="W6"/>
  <c r="AA6" s="1"/>
  <c r="AE6" s="1"/>
  <c r="X6"/>
  <c r="AB6" s="1"/>
  <c r="AF6" s="1"/>
  <c r="V6"/>
  <c r="Z6" s="1"/>
  <c r="AD6" s="1"/>
  <c r="O6"/>
  <c r="J6"/>
  <c r="I6"/>
  <c r="N6"/>
  <c r="AC8"/>
  <c r="Y8"/>
  <c r="W8"/>
  <c r="AA8" s="1"/>
  <c r="AE8" s="1"/>
  <c r="X8"/>
  <c r="AB8" s="1"/>
  <c r="AF8" s="1"/>
  <c r="V8"/>
  <c r="Z8" s="1"/>
  <c r="AD8" s="1"/>
  <c r="O8"/>
  <c r="J8"/>
  <c r="I8"/>
  <c r="N8"/>
  <c r="AC10"/>
  <c r="Y10"/>
  <c r="W10"/>
  <c r="AA10" s="1"/>
  <c r="AE10" s="1"/>
  <c r="X10"/>
  <c r="AB10" s="1"/>
  <c r="AF10" s="1"/>
  <c r="V10"/>
  <c r="Z10" s="1"/>
  <c r="AD10" s="1"/>
  <c r="O10"/>
  <c r="J10"/>
  <c r="I10"/>
  <c r="N10"/>
  <c r="AC12"/>
  <c r="Y12"/>
  <c r="W12"/>
  <c r="AA12" s="1"/>
  <c r="AE12" s="1"/>
  <c r="X12"/>
  <c r="AB12" s="1"/>
  <c r="AF12" s="1"/>
  <c r="V12"/>
  <c r="Z12" s="1"/>
  <c r="AD12" s="1"/>
  <c r="O12"/>
  <c r="J12"/>
  <c r="I12"/>
  <c r="N12"/>
  <c r="AC14"/>
  <c r="Y14"/>
  <c r="W14"/>
  <c r="AA14" s="1"/>
  <c r="AE14" s="1"/>
  <c r="X14"/>
  <c r="AB14" s="1"/>
  <c r="AF14" s="1"/>
  <c r="V14"/>
  <c r="Z14" s="1"/>
  <c r="AD14" s="1"/>
  <c r="O14"/>
  <c r="J14"/>
  <c r="I14"/>
  <c r="N14"/>
  <c r="AC16"/>
  <c r="Y16"/>
  <c r="W16"/>
  <c r="AA16" s="1"/>
  <c r="AE16" s="1"/>
  <c r="X16"/>
  <c r="AB16" s="1"/>
  <c r="AF16" s="1"/>
  <c r="V16"/>
  <c r="Z16" s="1"/>
  <c r="AD16" s="1"/>
  <c r="O16"/>
  <c r="J16"/>
  <c r="I16"/>
  <c r="N16"/>
  <c r="AC18"/>
  <c r="Y18"/>
  <c r="W18"/>
  <c r="AA18" s="1"/>
  <c r="AE18" s="1"/>
  <c r="X18"/>
  <c r="AB18" s="1"/>
  <c r="AF18" s="1"/>
  <c r="V18"/>
  <c r="Z18" s="1"/>
  <c r="AD18" s="1"/>
  <c r="O18"/>
  <c r="J18"/>
  <c r="I18"/>
  <c r="N18"/>
  <c r="N20"/>
  <c r="I20"/>
  <c r="J20"/>
  <c r="O20"/>
  <c r="X20"/>
  <c r="AB20" s="1"/>
  <c r="AF20" s="1"/>
  <c r="V20"/>
  <c r="Z20" s="1"/>
  <c r="AD20" s="1"/>
  <c r="AC20"/>
  <c r="Y20"/>
  <c r="W20"/>
  <c r="AA20" s="1"/>
  <c r="AE20" s="1"/>
  <c r="AF61" i="1"/>
  <c r="F61" l="1"/>
  <c r="E61"/>
  <c r="N61" s="1"/>
  <c r="C61"/>
  <c r="F60"/>
  <c r="E60"/>
  <c r="N60" s="1"/>
  <c r="C60"/>
  <c r="F59"/>
  <c r="E59"/>
  <c r="N59" s="1"/>
  <c r="C59"/>
  <c r="F58"/>
  <c r="E58"/>
  <c r="N58" s="1"/>
  <c r="C58"/>
  <c r="F57"/>
  <c r="E57"/>
  <c r="N57" s="1"/>
  <c r="C57"/>
  <c r="F56"/>
  <c r="E56"/>
  <c r="N56" s="1"/>
  <c r="C56"/>
  <c r="F55"/>
  <c r="E55"/>
  <c r="N55" s="1"/>
  <c r="C55"/>
  <c r="F54"/>
  <c r="E54"/>
  <c r="N54" s="1"/>
  <c r="C54"/>
  <c r="F53"/>
  <c r="E53"/>
  <c r="N53" s="1"/>
  <c r="C53"/>
  <c r="F52"/>
  <c r="E52"/>
  <c r="N52" s="1"/>
  <c r="C52"/>
  <c r="F51"/>
  <c r="E51"/>
  <c r="N51" s="1"/>
  <c r="C51"/>
  <c r="F50"/>
  <c r="E50"/>
  <c r="N50" s="1"/>
  <c r="C50"/>
  <c r="F49"/>
  <c r="E49"/>
  <c r="N49" s="1"/>
  <c r="C49"/>
  <c r="F48"/>
  <c r="E48"/>
  <c r="N48" s="1"/>
  <c r="C48"/>
  <c r="F47"/>
  <c r="E47"/>
  <c r="N47" s="1"/>
  <c r="C47"/>
  <c r="F46"/>
  <c r="E46"/>
  <c r="N46" s="1"/>
  <c r="C46"/>
  <c r="F45"/>
  <c r="E45"/>
  <c r="N45" s="1"/>
  <c r="C45"/>
  <c r="F44"/>
  <c r="E44"/>
  <c r="N44" s="1"/>
  <c r="C44"/>
  <c r="F43"/>
  <c r="E43"/>
  <c r="N43" s="1"/>
  <c r="C43"/>
  <c r="F42"/>
  <c r="E42"/>
  <c r="N42" s="1"/>
  <c r="C42"/>
  <c r="F41"/>
  <c r="E41"/>
  <c r="N41" s="1"/>
  <c r="C41"/>
  <c r="F40"/>
  <c r="E40"/>
  <c r="N40" s="1"/>
  <c r="C40"/>
  <c r="F39"/>
  <c r="E39"/>
  <c r="N39" s="1"/>
  <c r="C39"/>
  <c r="F38"/>
  <c r="E38"/>
  <c r="N38" s="1"/>
  <c r="C38"/>
  <c r="F37"/>
  <c r="E37"/>
  <c r="N37" s="1"/>
  <c r="C37"/>
  <c r="F36"/>
  <c r="E36"/>
  <c r="N36" s="1"/>
  <c r="C36"/>
  <c r="F35"/>
  <c r="E35"/>
  <c r="N35" s="1"/>
  <c r="C35"/>
  <c r="F34"/>
  <c r="E34"/>
  <c r="N34" s="1"/>
  <c r="C34"/>
  <c r="F33"/>
  <c r="E33"/>
  <c r="N33" s="1"/>
  <c r="C33"/>
  <c r="F32"/>
  <c r="E32"/>
  <c r="N32" s="1"/>
  <c r="C32"/>
  <c r="D32" s="1"/>
  <c r="F31"/>
  <c r="E31"/>
  <c r="N31" s="1"/>
  <c r="C31"/>
  <c r="D31" s="1"/>
  <c r="F30"/>
  <c r="E30"/>
  <c r="N30" s="1"/>
  <c r="C30"/>
  <c r="D30" s="1"/>
  <c r="F29"/>
  <c r="E29"/>
  <c r="N29" s="1"/>
  <c r="C29"/>
  <c r="D29" s="1"/>
  <c r="F28"/>
  <c r="E28"/>
  <c r="N28" s="1"/>
  <c r="C28"/>
  <c r="D28" s="1"/>
  <c r="F27"/>
  <c r="E27"/>
  <c r="N27" s="1"/>
  <c r="C27"/>
  <c r="D27" s="1"/>
  <c r="F26"/>
  <c r="E26"/>
  <c r="N26" s="1"/>
  <c r="C26"/>
  <c r="D26" s="1"/>
  <c r="F25"/>
  <c r="E25"/>
  <c r="N25" s="1"/>
  <c r="C25"/>
  <c r="D25" s="1"/>
  <c r="F24"/>
  <c r="E24"/>
  <c r="N24" s="1"/>
  <c r="C24"/>
  <c r="D24" s="1"/>
  <c r="F23"/>
  <c r="E23"/>
  <c r="N23" s="1"/>
  <c r="C23"/>
  <c r="D23" s="1"/>
  <c r="F22"/>
  <c r="E22"/>
  <c r="N22" s="1"/>
  <c r="C22"/>
  <c r="D22" s="1"/>
  <c r="F21"/>
  <c r="E21"/>
  <c r="N21" s="1"/>
  <c r="C21"/>
  <c r="D21" s="1"/>
  <c r="F20"/>
  <c r="E20"/>
  <c r="N20" s="1"/>
  <c r="C20"/>
  <c r="D20" s="1"/>
  <c r="F19"/>
  <c r="E19"/>
  <c r="N19" s="1"/>
  <c r="C19"/>
  <c r="D19" s="1"/>
  <c r="F18"/>
  <c r="E18"/>
  <c r="N18" s="1"/>
  <c r="C18"/>
  <c r="D18" s="1"/>
  <c r="F17"/>
  <c r="E17"/>
  <c r="N17" s="1"/>
  <c r="C17"/>
  <c r="D17" s="1"/>
  <c r="F16"/>
  <c r="E16"/>
  <c r="N16" s="1"/>
  <c r="C16"/>
  <c r="D16" s="1"/>
  <c r="F15"/>
  <c r="E15"/>
  <c r="N15" s="1"/>
  <c r="C15"/>
  <c r="D15" s="1"/>
  <c r="F14"/>
  <c r="E14"/>
  <c r="N14" s="1"/>
  <c r="C14"/>
  <c r="D14" s="1"/>
  <c r="F13"/>
  <c r="E13"/>
  <c r="N13" s="1"/>
  <c r="C13"/>
  <c r="D13" s="1"/>
  <c r="F12"/>
  <c r="E12"/>
  <c r="N12" s="1"/>
  <c r="C12"/>
  <c r="D12" s="1"/>
  <c r="F11"/>
  <c r="E11"/>
  <c r="C11"/>
  <c r="D11" s="1"/>
  <c r="F10"/>
  <c r="E10"/>
  <c r="C10"/>
  <c r="D10" s="1"/>
  <c r="F9"/>
  <c r="E9"/>
  <c r="C9"/>
  <c r="D9" s="1"/>
  <c r="F8"/>
  <c r="E8"/>
  <c r="C8"/>
  <c r="D8" s="1"/>
  <c r="F7"/>
  <c r="E7"/>
  <c r="I7" s="1"/>
  <c r="C7"/>
  <c r="F6"/>
  <c r="E6"/>
  <c r="C6"/>
  <c r="F5"/>
  <c r="E5"/>
  <c r="C5"/>
  <c r="F4"/>
  <c r="E4"/>
  <c r="C4"/>
  <c r="F3"/>
  <c r="E3"/>
  <c r="C3"/>
  <c r="F2"/>
  <c r="E2"/>
  <c r="C2"/>
  <c r="H2" s="1"/>
  <c r="J7" l="1"/>
  <c r="O7"/>
  <c r="N2"/>
  <c r="N3"/>
  <c r="N4"/>
  <c r="N5"/>
  <c r="N6"/>
  <c r="N7"/>
  <c r="N8"/>
  <c r="N9"/>
  <c r="N10"/>
  <c r="N11"/>
  <c r="H3"/>
  <c r="H4"/>
  <c r="H5"/>
  <c r="R2"/>
  <c r="U2" s="1"/>
  <c r="AC2" s="1"/>
  <c r="S2"/>
  <c r="M2"/>
  <c r="R6"/>
  <c r="U6" s="1"/>
  <c r="AC6" s="1"/>
  <c r="S6"/>
  <c r="M6"/>
  <c r="R8"/>
  <c r="U8" s="1"/>
  <c r="AC8" s="1"/>
  <c r="S8"/>
  <c r="M8"/>
  <c r="R7"/>
  <c r="U7" s="1"/>
  <c r="AC7" s="1"/>
  <c r="S7"/>
  <c r="M7"/>
  <c r="R10"/>
  <c r="U10" s="1"/>
  <c r="AC10" s="1"/>
  <c r="S10"/>
  <c r="M10"/>
  <c r="R23"/>
  <c r="U23" s="1"/>
  <c r="AC23" s="1"/>
  <c r="S23"/>
  <c r="M23"/>
  <c r="R24"/>
  <c r="U24" s="1"/>
  <c r="AC24" s="1"/>
  <c r="S24"/>
  <c r="M24"/>
  <c r="R9"/>
  <c r="U9" s="1"/>
  <c r="AC9" s="1"/>
  <c r="S9"/>
  <c r="M9"/>
  <c r="R11"/>
  <c r="U11" s="1"/>
  <c r="AC11" s="1"/>
  <c r="S11"/>
  <c r="M11"/>
  <c r="S12"/>
  <c r="M12"/>
  <c r="R12"/>
  <c r="U12" s="1"/>
  <c r="AC12" s="1"/>
  <c r="R13"/>
  <c r="U13" s="1"/>
  <c r="AC13" s="1"/>
  <c r="S13"/>
  <c r="M13"/>
  <c r="S14"/>
  <c r="M14"/>
  <c r="R14"/>
  <c r="U14" s="1"/>
  <c r="AC14" s="1"/>
  <c r="R15"/>
  <c r="U15" s="1"/>
  <c r="AC15" s="1"/>
  <c r="S15"/>
  <c r="M15"/>
  <c r="S16"/>
  <c r="M16"/>
  <c r="R16"/>
  <c r="U16" s="1"/>
  <c r="AC16" s="1"/>
  <c r="R17"/>
  <c r="U17" s="1"/>
  <c r="AC17" s="1"/>
  <c r="S17"/>
  <c r="M17"/>
  <c r="R18"/>
  <c r="U18" s="1"/>
  <c r="AC18" s="1"/>
  <c r="S18"/>
  <c r="M18"/>
  <c r="R19"/>
  <c r="U19" s="1"/>
  <c r="AC19" s="1"/>
  <c r="S19"/>
  <c r="M19"/>
  <c r="R20"/>
  <c r="U20" s="1"/>
  <c r="AC20" s="1"/>
  <c r="S20"/>
  <c r="M20"/>
  <c r="R21"/>
  <c r="U21" s="1"/>
  <c r="AC21" s="1"/>
  <c r="S21"/>
  <c r="M21"/>
  <c r="R22"/>
  <c r="U22" s="1"/>
  <c r="AC22" s="1"/>
  <c r="S22"/>
  <c r="M22"/>
  <c r="R25"/>
  <c r="U25" s="1"/>
  <c r="AC25" s="1"/>
  <c r="S25"/>
  <c r="M25"/>
  <c r="R28"/>
  <c r="U28" s="1"/>
  <c r="AC28" s="1"/>
  <c r="S28"/>
  <c r="M28"/>
  <c r="R30"/>
  <c r="U30" s="1"/>
  <c r="AC30" s="1"/>
  <c r="S30"/>
  <c r="M30"/>
  <c r="S31"/>
  <c r="M31"/>
  <c r="R31"/>
  <c r="U31" s="1"/>
  <c r="AC31" s="1"/>
  <c r="S34"/>
  <c r="M34"/>
  <c r="R34"/>
  <c r="U34" s="1"/>
  <c r="AC34" s="1"/>
  <c r="S36"/>
  <c r="M36"/>
  <c r="R36"/>
  <c r="U36" s="1"/>
  <c r="AC36" s="1"/>
  <c r="S38"/>
  <c r="M38"/>
  <c r="R38"/>
  <c r="U38" s="1"/>
  <c r="AC38" s="1"/>
  <c r="S40"/>
  <c r="M40"/>
  <c r="R40"/>
  <c r="U40" s="1"/>
  <c r="AC40" s="1"/>
  <c r="S42"/>
  <c r="M42"/>
  <c r="R42"/>
  <c r="U42" s="1"/>
  <c r="AC42" s="1"/>
  <c r="S44"/>
  <c r="M44"/>
  <c r="R44"/>
  <c r="U44" s="1"/>
  <c r="AC44" s="1"/>
  <c r="S46"/>
  <c r="M46"/>
  <c r="R46"/>
  <c r="U46" s="1"/>
  <c r="AC46" s="1"/>
  <c r="S48"/>
  <c r="M48"/>
  <c r="R48"/>
  <c r="U48" s="1"/>
  <c r="AC48" s="1"/>
  <c r="S50"/>
  <c r="M50"/>
  <c r="R50"/>
  <c r="U50" s="1"/>
  <c r="AC50" s="1"/>
  <c r="S52"/>
  <c r="M52"/>
  <c r="R52"/>
  <c r="U52" s="1"/>
  <c r="AC52" s="1"/>
  <c r="S54"/>
  <c r="M54"/>
  <c r="R54"/>
  <c r="U54" s="1"/>
  <c r="AC54" s="1"/>
  <c r="S56"/>
  <c r="M56"/>
  <c r="R56"/>
  <c r="U56" s="1"/>
  <c r="AC56" s="1"/>
  <c r="S58"/>
  <c r="M58"/>
  <c r="R58"/>
  <c r="U58" s="1"/>
  <c r="AC58" s="1"/>
  <c r="S60"/>
  <c r="M60"/>
  <c r="R60"/>
  <c r="U60" s="1"/>
  <c r="AC60" s="1"/>
  <c r="S61"/>
  <c r="M61"/>
  <c r="R61"/>
  <c r="U61" s="1"/>
  <c r="AC61" s="1"/>
  <c r="R26"/>
  <c r="U26" s="1"/>
  <c r="AC26" s="1"/>
  <c r="S26"/>
  <c r="M26"/>
  <c r="S27"/>
  <c r="M27"/>
  <c r="R27"/>
  <c r="U27" s="1"/>
  <c r="AC27" s="1"/>
  <c r="S29"/>
  <c r="M29"/>
  <c r="R29"/>
  <c r="U29" s="1"/>
  <c r="AC29" s="1"/>
  <c r="R32"/>
  <c r="U32" s="1"/>
  <c r="AC32" s="1"/>
  <c r="S32"/>
  <c r="M32"/>
  <c r="S33"/>
  <c r="M33"/>
  <c r="R33"/>
  <c r="U33" s="1"/>
  <c r="AC33" s="1"/>
  <c r="S35"/>
  <c r="M35"/>
  <c r="R35"/>
  <c r="U35" s="1"/>
  <c r="AC35" s="1"/>
  <c r="S37"/>
  <c r="M37"/>
  <c r="R37"/>
  <c r="U37" s="1"/>
  <c r="AC37" s="1"/>
  <c r="S39"/>
  <c r="M39"/>
  <c r="R39"/>
  <c r="U39" s="1"/>
  <c r="AC39" s="1"/>
  <c r="S41"/>
  <c r="M41"/>
  <c r="R41"/>
  <c r="U41" s="1"/>
  <c r="AC41" s="1"/>
  <c r="S43"/>
  <c r="M43"/>
  <c r="R43"/>
  <c r="U43" s="1"/>
  <c r="AC43" s="1"/>
  <c r="S45"/>
  <c r="M45"/>
  <c r="R45"/>
  <c r="U45" s="1"/>
  <c r="AC45" s="1"/>
  <c r="S47"/>
  <c r="M47"/>
  <c r="R47"/>
  <c r="U47" s="1"/>
  <c r="AC47" s="1"/>
  <c r="S49"/>
  <c r="M49"/>
  <c r="R49"/>
  <c r="U49" s="1"/>
  <c r="AC49" s="1"/>
  <c r="S51"/>
  <c r="M51"/>
  <c r="R51"/>
  <c r="U51" s="1"/>
  <c r="AC51" s="1"/>
  <c r="S53"/>
  <c r="M53"/>
  <c r="R53"/>
  <c r="U53" s="1"/>
  <c r="AC53" s="1"/>
  <c r="S55"/>
  <c r="M55"/>
  <c r="R55"/>
  <c r="U55" s="1"/>
  <c r="AC55" s="1"/>
  <c r="S57"/>
  <c r="M57"/>
  <c r="R57"/>
  <c r="U57" s="1"/>
  <c r="AC57" s="1"/>
  <c r="S59"/>
  <c r="M59"/>
  <c r="R59"/>
  <c r="U59" s="1"/>
  <c r="AC59" s="1"/>
  <c r="R4" l="1"/>
  <c r="U4" s="1"/>
  <c r="AC4" s="1"/>
  <c r="S4"/>
  <c r="M4"/>
  <c r="R5"/>
  <c r="U5" s="1"/>
  <c r="AC5" s="1"/>
  <c r="S5"/>
  <c r="M5"/>
  <c r="R3"/>
  <c r="U3" s="1"/>
  <c r="AC3" s="1"/>
  <c r="S3"/>
  <c r="M3"/>
  <c r="X57"/>
  <c r="AB57" s="1"/>
  <c r="AF57" s="1"/>
  <c r="V57"/>
  <c r="Z57" s="1"/>
  <c r="AD57" s="1"/>
  <c r="Y57"/>
  <c r="W57"/>
  <c r="AA57" s="1"/>
  <c r="AE57" s="1"/>
  <c r="X53"/>
  <c r="AB53" s="1"/>
  <c r="AF53" s="1"/>
  <c r="V53"/>
  <c r="Z53" s="1"/>
  <c r="AD53" s="1"/>
  <c r="Y53"/>
  <c r="W53"/>
  <c r="AA53" s="1"/>
  <c r="AE53" s="1"/>
  <c r="X49"/>
  <c r="AB49" s="1"/>
  <c r="AF49" s="1"/>
  <c r="V49"/>
  <c r="Z49" s="1"/>
  <c r="AD49" s="1"/>
  <c r="Y49"/>
  <c r="W49"/>
  <c r="AA49" s="1"/>
  <c r="AE49" s="1"/>
  <c r="X45"/>
  <c r="AB45" s="1"/>
  <c r="AF45" s="1"/>
  <c r="V45"/>
  <c r="Z45" s="1"/>
  <c r="AD45" s="1"/>
  <c r="Y45"/>
  <c r="W45"/>
  <c r="AA45" s="1"/>
  <c r="AE45" s="1"/>
  <c r="X41"/>
  <c r="AB41" s="1"/>
  <c r="AF41" s="1"/>
  <c r="V41"/>
  <c r="Z41" s="1"/>
  <c r="AD41" s="1"/>
  <c r="Y41"/>
  <c r="W41"/>
  <c r="AA41" s="1"/>
  <c r="AE41" s="1"/>
  <c r="X37"/>
  <c r="AB37" s="1"/>
  <c r="AF37" s="1"/>
  <c r="V37"/>
  <c r="Z37" s="1"/>
  <c r="AD37" s="1"/>
  <c r="Y37"/>
  <c r="W37"/>
  <c r="AA37" s="1"/>
  <c r="AE37" s="1"/>
  <c r="X61"/>
  <c r="V61"/>
  <c r="Z61" s="1"/>
  <c r="AD61" s="1"/>
  <c r="Y61"/>
  <c r="W61"/>
  <c r="AA61" s="1"/>
  <c r="AE61" s="1"/>
  <c r="X58"/>
  <c r="AB58" s="1"/>
  <c r="AF58" s="1"/>
  <c r="V58"/>
  <c r="Z58" s="1"/>
  <c r="AD58" s="1"/>
  <c r="Y58"/>
  <c r="W58"/>
  <c r="AA58" s="1"/>
  <c r="AE58" s="1"/>
  <c r="X54"/>
  <c r="AB54" s="1"/>
  <c r="AF54" s="1"/>
  <c r="V54"/>
  <c r="Z54" s="1"/>
  <c r="AD54" s="1"/>
  <c r="Y54"/>
  <c r="W54"/>
  <c r="AA54" s="1"/>
  <c r="AE54" s="1"/>
  <c r="X50"/>
  <c r="AB50" s="1"/>
  <c r="AF50" s="1"/>
  <c r="V50"/>
  <c r="Z50" s="1"/>
  <c r="AD50" s="1"/>
  <c r="Y50"/>
  <c r="W50"/>
  <c r="AA50" s="1"/>
  <c r="AE50" s="1"/>
  <c r="X46"/>
  <c r="AB46" s="1"/>
  <c r="AF46" s="1"/>
  <c r="V46"/>
  <c r="Z46" s="1"/>
  <c r="AD46" s="1"/>
  <c r="Y46"/>
  <c r="W46"/>
  <c r="AA46" s="1"/>
  <c r="AE46" s="1"/>
  <c r="X42"/>
  <c r="AB42" s="1"/>
  <c r="AF42" s="1"/>
  <c r="V42"/>
  <c r="Z42" s="1"/>
  <c r="AD42" s="1"/>
  <c r="Y42"/>
  <c r="W42"/>
  <c r="AA42" s="1"/>
  <c r="AE42" s="1"/>
  <c r="X38"/>
  <c r="AB38" s="1"/>
  <c r="AF38" s="1"/>
  <c r="V38"/>
  <c r="Z38" s="1"/>
  <c r="AD38" s="1"/>
  <c r="Y38"/>
  <c r="W38"/>
  <c r="AA38" s="1"/>
  <c r="AE38" s="1"/>
  <c r="X34"/>
  <c r="AB34" s="1"/>
  <c r="AF34" s="1"/>
  <c r="V34"/>
  <c r="Z34" s="1"/>
  <c r="AD34" s="1"/>
  <c r="Y34"/>
  <c r="W34"/>
  <c r="AA34" s="1"/>
  <c r="AE34" s="1"/>
  <c r="X31"/>
  <c r="AB31" s="1"/>
  <c r="AF31" s="1"/>
  <c r="V31"/>
  <c r="Z31" s="1"/>
  <c r="AD31" s="1"/>
  <c r="Y31"/>
  <c r="W31"/>
  <c r="AA31" s="1"/>
  <c r="AE31" s="1"/>
  <c r="Y30"/>
  <c r="W30"/>
  <c r="AA30" s="1"/>
  <c r="AE30" s="1"/>
  <c r="X30"/>
  <c r="AB30" s="1"/>
  <c r="AF30" s="1"/>
  <c r="V30"/>
  <c r="Z30" s="1"/>
  <c r="AD30" s="1"/>
  <c r="Y28"/>
  <c r="W28"/>
  <c r="AA28" s="1"/>
  <c r="AE28" s="1"/>
  <c r="X28"/>
  <c r="AB28" s="1"/>
  <c r="AF28" s="1"/>
  <c r="V28"/>
  <c r="Z28" s="1"/>
  <c r="AD28" s="1"/>
  <c r="Y25"/>
  <c r="W25"/>
  <c r="AA25" s="1"/>
  <c r="AE25" s="1"/>
  <c r="X25"/>
  <c r="AB25" s="1"/>
  <c r="AF25" s="1"/>
  <c r="V25"/>
  <c r="Z25" s="1"/>
  <c r="AD25" s="1"/>
  <c r="Y22"/>
  <c r="W22"/>
  <c r="AA22" s="1"/>
  <c r="AE22" s="1"/>
  <c r="X22"/>
  <c r="AB22" s="1"/>
  <c r="AF22" s="1"/>
  <c r="V22"/>
  <c r="Z22" s="1"/>
  <c r="AD22" s="1"/>
  <c r="Y21"/>
  <c r="W21"/>
  <c r="AA21" s="1"/>
  <c r="AE21" s="1"/>
  <c r="X21"/>
  <c r="AB21" s="1"/>
  <c r="AF21" s="1"/>
  <c r="V21"/>
  <c r="Z21" s="1"/>
  <c r="AD21" s="1"/>
  <c r="Y20"/>
  <c r="W20"/>
  <c r="AA20" s="1"/>
  <c r="AE20" s="1"/>
  <c r="X20"/>
  <c r="AB20" s="1"/>
  <c r="AF20" s="1"/>
  <c r="V20"/>
  <c r="Z20" s="1"/>
  <c r="AD20" s="1"/>
  <c r="Y19"/>
  <c r="W19"/>
  <c r="AA19" s="1"/>
  <c r="AE19" s="1"/>
  <c r="X19"/>
  <c r="AB19" s="1"/>
  <c r="AF19" s="1"/>
  <c r="V19"/>
  <c r="Z19" s="1"/>
  <c r="AD19" s="1"/>
  <c r="Y18"/>
  <c r="W18"/>
  <c r="AA18" s="1"/>
  <c r="AE18" s="1"/>
  <c r="X18"/>
  <c r="AB18" s="1"/>
  <c r="AF18" s="1"/>
  <c r="V18"/>
  <c r="Z18" s="1"/>
  <c r="AD18" s="1"/>
  <c r="Y17"/>
  <c r="W17"/>
  <c r="AA17" s="1"/>
  <c r="AE17" s="1"/>
  <c r="X17"/>
  <c r="AB17" s="1"/>
  <c r="AF17" s="1"/>
  <c r="V17"/>
  <c r="Z17" s="1"/>
  <c r="AD17" s="1"/>
  <c r="X16"/>
  <c r="AB16" s="1"/>
  <c r="AF16" s="1"/>
  <c r="V16"/>
  <c r="Z16" s="1"/>
  <c r="AD16" s="1"/>
  <c r="Y16"/>
  <c r="W16"/>
  <c r="AA16" s="1"/>
  <c r="AE16" s="1"/>
  <c r="Y15"/>
  <c r="W15"/>
  <c r="AA15" s="1"/>
  <c r="AE15" s="1"/>
  <c r="X15"/>
  <c r="AB15" s="1"/>
  <c r="AF15" s="1"/>
  <c r="V15"/>
  <c r="Z15" s="1"/>
  <c r="AD15" s="1"/>
  <c r="X14"/>
  <c r="AB14" s="1"/>
  <c r="AF14" s="1"/>
  <c r="V14"/>
  <c r="Z14" s="1"/>
  <c r="AD14" s="1"/>
  <c r="Y14"/>
  <c r="W14"/>
  <c r="AA14" s="1"/>
  <c r="AE14" s="1"/>
  <c r="Y13"/>
  <c r="W13"/>
  <c r="AA13" s="1"/>
  <c r="AE13" s="1"/>
  <c r="X13"/>
  <c r="AB13" s="1"/>
  <c r="AF13" s="1"/>
  <c r="V13"/>
  <c r="Z13" s="1"/>
  <c r="AD13" s="1"/>
  <c r="X12"/>
  <c r="AB12" s="1"/>
  <c r="AF12" s="1"/>
  <c r="V12"/>
  <c r="Z12" s="1"/>
  <c r="AD12" s="1"/>
  <c r="Y12"/>
  <c r="W12"/>
  <c r="AA12" s="1"/>
  <c r="AE12" s="1"/>
  <c r="Y11"/>
  <c r="W11"/>
  <c r="AA11" s="1"/>
  <c r="AE11" s="1"/>
  <c r="X11"/>
  <c r="AB11" s="1"/>
  <c r="AF11" s="1"/>
  <c r="V11"/>
  <c r="Z11" s="1"/>
  <c r="AD11" s="1"/>
  <c r="Y9"/>
  <c r="W9"/>
  <c r="AA9" s="1"/>
  <c r="AE9" s="1"/>
  <c r="X9"/>
  <c r="AB9" s="1"/>
  <c r="AF9" s="1"/>
  <c r="V9"/>
  <c r="Z9" s="1"/>
  <c r="AD9" s="1"/>
  <c r="Y24"/>
  <c r="W24"/>
  <c r="AA24" s="1"/>
  <c r="AE24" s="1"/>
  <c r="X24"/>
  <c r="AB24" s="1"/>
  <c r="AF24" s="1"/>
  <c r="V24"/>
  <c r="Z24" s="1"/>
  <c r="AD24" s="1"/>
  <c r="Y23"/>
  <c r="W23"/>
  <c r="AA23" s="1"/>
  <c r="AE23" s="1"/>
  <c r="X23"/>
  <c r="AB23" s="1"/>
  <c r="AF23" s="1"/>
  <c r="V23"/>
  <c r="Z23" s="1"/>
  <c r="AD23" s="1"/>
  <c r="Y10"/>
  <c r="W10"/>
  <c r="AA10" s="1"/>
  <c r="AE10" s="1"/>
  <c r="X10"/>
  <c r="AB10" s="1"/>
  <c r="AF10" s="1"/>
  <c r="V10"/>
  <c r="Z10" s="1"/>
  <c r="AD10" s="1"/>
  <c r="Y7"/>
  <c r="W7"/>
  <c r="AA7" s="1"/>
  <c r="AE7" s="1"/>
  <c r="X7"/>
  <c r="AB7" s="1"/>
  <c r="AF7" s="1"/>
  <c r="V7"/>
  <c r="Z7" s="1"/>
  <c r="AD7" s="1"/>
  <c r="Y5"/>
  <c r="W5"/>
  <c r="AA5" s="1"/>
  <c r="AE5" s="1"/>
  <c r="X5"/>
  <c r="AB5" s="1"/>
  <c r="AF5" s="1"/>
  <c r="V5"/>
  <c r="Z5" s="1"/>
  <c r="AD5" s="1"/>
  <c r="Y3"/>
  <c r="W3"/>
  <c r="AA3" s="1"/>
  <c r="AE3" s="1"/>
  <c r="X3"/>
  <c r="AB3" s="1"/>
  <c r="AF3" s="1"/>
  <c r="V3"/>
  <c r="Z3" s="1"/>
  <c r="AD3" s="1"/>
  <c r="Y8"/>
  <c r="W8"/>
  <c r="AA8" s="1"/>
  <c r="AE8" s="1"/>
  <c r="X8"/>
  <c r="AB8" s="1"/>
  <c r="AF8" s="1"/>
  <c r="V8"/>
  <c r="Z8" s="1"/>
  <c r="AD8" s="1"/>
  <c r="Y6"/>
  <c r="W6"/>
  <c r="AA6" s="1"/>
  <c r="AE6" s="1"/>
  <c r="X6"/>
  <c r="AB6" s="1"/>
  <c r="AF6" s="1"/>
  <c r="V6"/>
  <c r="Z6" s="1"/>
  <c r="AD6" s="1"/>
  <c r="Y4"/>
  <c r="W4"/>
  <c r="AA4" s="1"/>
  <c r="AE4" s="1"/>
  <c r="X4"/>
  <c r="AB4" s="1"/>
  <c r="AF4" s="1"/>
  <c r="V4"/>
  <c r="Z4" s="1"/>
  <c r="AD4" s="1"/>
  <c r="Y2"/>
  <c r="W2"/>
  <c r="AA2" s="1"/>
  <c r="AE2" s="1"/>
  <c r="X2"/>
  <c r="AB2" s="1"/>
  <c r="AF2" s="1"/>
  <c r="V2"/>
  <c r="Z2" s="1"/>
  <c r="AD2" s="1"/>
  <c r="X59"/>
  <c r="AB59" s="1"/>
  <c r="AF59" s="1"/>
  <c r="V59"/>
  <c r="Z59" s="1"/>
  <c r="AD59" s="1"/>
  <c r="Y59"/>
  <c r="W59"/>
  <c r="AA59" s="1"/>
  <c r="AE59" s="1"/>
  <c r="X55"/>
  <c r="AB55" s="1"/>
  <c r="AF55" s="1"/>
  <c r="V55"/>
  <c r="Z55" s="1"/>
  <c r="AD55" s="1"/>
  <c r="Y55"/>
  <c r="W55"/>
  <c r="AA55" s="1"/>
  <c r="AE55" s="1"/>
  <c r="X51"/>
  <c r="AB51" s="1"/>
  <c r="AF51" s="1"/>
  <c r="V51"/>
  <c r="Z51" s="1"/>
  <c r="AD51" s="1"/>
  <c r="Y51"/>
  <c r="W51"/>
  <c r="AA51" s="1"/>
  <c r="AE51" s="1"/>
  <c r="X47"/>
  <c r="AB47" s="1"/>
  <c r="AF47" s="1"/>
  <c r="V47"/>
  <c r="Z47" s="1"/>
  <c r="AD47" s="1"/>
  <c r="Y47"/>
  <c r="W47"/>
  <c r="AA47" s="1"/>
  <c r="AE47" s="1"/>
  <c r="X43"/>
  <c r="AB43" s="1"/>
  <c r="AF43" s="1"/>
  <c r="V43"/>
  <c r="Z43" s="1"/>
  <c r="AD43" s="1"/>
  <c r="Y43"/>
  <c r="W43"/>
  <c r="AA43" s="1"/>
  <c r="AE43" s="1"/>
  <c r="X39"/>
  <c r="AB39" s="1"/>
  <c r="AF39" s="1"/>
  <c r="V39"/>
  <c r="Z39" s="1"/>
  <c r="AD39" s="1"/>
  <c r="Y39"/>
  <c r="W39"/>
  <c r="AA39" s="1"/>
  <c r="AE39" s="1"/>
  <c r="X35"/>
  <c r="AB35" s="1"/>
  <c r="AF35" s="1"/>
  <c r="V35"/>
  <c r="Z35" s="1"/>
  <c r="AD35" s="1"/>
  <c r="Y35"/>
  <c r="W35"/>
  <c r="AA35" s="1"/>
  <c r="AE35" s="1"/>
  <c r="X33"/>
  <c r="AB33" s="1"/>
  <c r="AF33" s="1"/>
  <c r="V33"/>
  <c r="Z33" s="1"/>
  <c r="AD33" s="1"/>
  <c r="Y33"/>
  <c r="W33"/>
  <c r="AA33" s="1"/>
  <c r="AE33" s="1"/>
  <c r="Y32"/>
  <c r="W32"/>
  <c r="AA32" s="1"/>
  <c r="AE32" s="1"/>
  <c r="X32"/>
  <c r="AB32" s="1"/>
  <c r="AF32" s="1"/>
  <c r="V32"/>
  <c r="Z32" s="1"/>
  <c r="AD32" s="1"/>
  <c r="X29"/>
  <c r="AB29" s="1"/>
  <c r="AF29" s="1"/>
  <c r="V29"/>
  <c r="Z29" s="1"/>
  <c r="AD29" s="1"/>
  <c r="Y29"/>
  <c r="W29"/>
  <c r="AA29" s="1"/>
  <c r="AE29" s="1"/>
  <c r="X27"/>
  <c r="AB27" s="1"/>
  <c r="AF27" s="1"/>
  <c r="V27"/>
  <c r="Z27" s="1"/>
  <c r="AD27" s="1"/>
  <c r="Y27"/>
  <c r="W27"/>
  <c r="AA27" s="1"/>
  <c r="AE27" s="1"/>
  <c r="Y26"/>
  <c r="W26"/>
  <c r="AA26" s="1"/>
  <c r="AE26" s="1"/>
  <c r="X26"/>
  <c r="AB26" s="1"/>
  <c r="AF26" s="1"/>
  <c r="V26"/>
  <c r="Z26" s="1"/>
  <c r="AD26" s="1"/>
  <c r="X60"/>
  <c r="AB60" s="1"/>
  <c r="AF60" s="1"/>
  <c r="V60"/>
  <c r="Z60" s="1"/>
  <c r="AD60" s="1"/>
  <c r="Y60"/>
  <c r="W60"/>
  <c r="AA60" s="1"/>
  <c r="AE60" s="1"/>
  <c r="X56"/>
  <c r="AB56" s="1"/>
  <c r="AF56" s="1"/>
  <c r="V56"/>
  <c r="Z56" s="1"/>
  <c r="AD56" s="1"/>
  <c r="Y56"/>
  <c r="W56"/>
  <c r="AA56" s="1"/>
  <c r="AE56" s="1"/>
  <c r="X52"/>
  <c r="AB52" s="1"/>
  <c r="AF52" s="1"/>
  <c r="V52"/>
  <c r="Z52" s="1"/>
  <c r="AD52" s="1"/>
  <c r="Y52"/>
  <c r="W52"/>
  <c r="AA52" s="1"/>
  <c r="AE52" s="1"/>
  <c r="X48"/>
  <c r="AB48" s="1"/>
  <c r="AF48" s="1"/>
  <c r="V48"/>
  <c r="Z48" s="1"/>
  <c r="AD48" s="1"/>
  <c r="Y48"/>
  <c r="W48"/>
  <c r="AA48" s="1"/>
  <c r="AE48" s="1"/>
  <c r="X44"/>
  <c r="AB44" s="1"/>
  <c r="AF44" s="1"/>
  <c r="V44"/>
  <c r="Z44" s="1"/>
  <c r="AD44" s="1"/>
  <c r="Y44"/>
  <c r="W44"/>
  <c r="AA44" s="1"/>
  <c r="AE44" s="1"/>
  <c r="X40"/>
  <c r="AB40" s="1"/>
  <c r="AF40" s="1"/>
  <c r="V40"/>
  <c r="Z40" s="1"/>
  <c r="AD40" s="1"/>
  <c r="Y40"/>
  <c r="W40"/>
  <c r="AA40" s="1"/>
  <c r="AE40" s="1"/>
  <c r="X36"/>
  <c r="AB36" s="1"/>
  <c r="AF36" s="1"/>
  <c r="V36"/>
  <c r="Z36" s="1"/>
  <c r="AD36" s="1"/>
  <c r="Y36"/>
  <c r="W36"/>
  <c r="AA36" s="1"/>
  <c r="AE36" s="1"/>
</calcChain>
</file>

<file path=xl/sharedStrings.xml><?xml version="1.0" encoding="utf-8"?>
<sst xmlns="http://schemas.openxmlformats.org/spreadsheetml/2006/main" count="1145" uniqueCount="301">
  <si>
    <t>VMA</t>
  </si>
  <si>
    <t>100m à 70%</t>
  </si>
  <si>
    <t>100m à 85%</t>
  </si>
  <si>
    <t>100m à 100%</t>
  </si>
  <si>
    <t>100m à 110%</t>
  </si>
  <si>
    <t>200m à 70%</t>
  </si>
  <si>
    <t>200m à 85%</t>
  </si>
  <si>
    <t>200m à 100%</t>
  </si>
  <si>
    <t>200m à 110%</t>
  </si>
  <si>
    <t>400m à 70%</t>
  </si>
  <si>
    <t>400m à 85%</t>
  </si>
  <si>
    <t>400m à 100%</t>
  </si>
  <si>
    <t>400m à 110%</t>
  </si>
  <si>
    <t>Dist en 1' à 110%</t>
  </si>
  <si>
    <t>1' à 100%</t>
  </si>
  <si>
    <t>1' à 85 %</t>
  </si>
  <si>
    <t>1' à 70 %</t>
  </si>
  <si>
    <t>30" à 110 %</t>
  </si>
  <si>
    <t>30'' à 100%</t>
  </si>
  <si>
    <t>30'' à 85%</t>
  </si>
  <si>
    <t>30'' à 70%</t>
  </si>
  <si>
    <t>1'</t>
  </si>
  <si>
    <t>1' 01</t>
  </si>
  <si>
    <t>1'02</t>
  </si>
  <si>
    <t>1' 03</t>
  </si>
  <si>
    <t>1' 04</t>
  </si>
  <si>
    <t>1' 05</t>
  </si>
  <si>
    <t>1' 06</t>
  </si>
  <si>
    <t>1' 07</t>
  </si>
  <si>
    <t>1' 08</t>
  </si>
  <si>
    <t>1' 09</t>
  </si>
  <si>
    <t>1' 10</t>
  </si>
  <si>
    <t>1' 11</t>
  </si>
  <si>
    <t>1' 12</t>
  </si>
  <si>
    <t>1' 13</t>
  </si>
  <si>
    <t>1' 14</t>
  </si>
  <si>
    <t>1' 15</t>
  </si>
  <si>
    <t>1' 16</t>
  </si>
  <si>
    <t>1' 17</t>
  </si>
  <si>
    <t>1' 18</t>
  </si>
  <si>
    <t>1' 19</t>
  </si>
  <si>
    <t>1' 20</t>
  </si>
  <si>
    <t>1' 21</t>
  </si>
  <si>
    <t>1' 22</t>
  </si>
  <si>
    <t>1' 23</t>
  </si>
  <si>
    <t>1' 24</t>
  </si>
  <si>
    <t>1' 25</t>
  </si>
  <si>
    <t>1' 26</t>
  </si>
  <si>
    <t>1' 27</t>
  </si>
  <si>
    <t>1' 28</t>
  </si>
  <si>
    <t>1' 29</t>
  </si>
  <si>
    <t>1' 30</t>
  </si>
  <si>
    <t>1' 31</t>
  </si>
  <si>
    <t>1' 32</t>
  </si>
  <si>
    <t>1' 33</t>
  </si>
  <si>
    <t>1' 34</t>
  </si>
  <si>
    <t>1' 35</t>
  </si>
  <si>
    <t>1' 36</t>
  </si>
  <si>
    <t>1' 37</t>
  </si>
  <si>
    <t>1' 38</t>
  </si>
  <si>
    <t>COURSE EN DUREE     (CP5: développement et entretien de soi)</t>
  </si>
  <si>
    <t>Dans le tableau ci-dessous, chaque colonne correspond à 100m à parcourir</t>
  </si>
  <si>
    <t>ma séance</t>
  </si>
  <si>
    <t>%</t>
  </si>
  <si>
    <t>Marche</t>
  </si>
  <si>
    <t>Arrêt</t>
  </si>
  <si>
    <t>R. Ψ</t>
  </si>
  <si>
    <t>R. muscu</t>
  </si>
  <si>
    <t>R.respi</t>
  </si>
  <si>
    <t>Objectif:   Améliorer sa puissance aérobie, "la puissance du moteur"</t>
  </si>
  <si>
    <t>100 m à 60%</t>
  </si>
  <si>
    <t>Augmenter son débit d'énergie</t>
  </si>
  <si>
    <t>Se sentir plus performant, plus fort</t>
  </si>
  <si>
    <t>dist / %</t>
  </si>
  <si>
    <t>échauffement</t>
  </si>
  <si>
    <t>étirements</t>
  </si>
  <si>
    <t>COURSE EN DUREE: Développement et entretien de soi (CP5)</t>
  </si>
  <si>
    <t>ma séance</t>
  </si>
  <si>
    <t>400 à 85%</t>
  </si>
  <si>
    <t>Objectif:  Améliorer sa capacité aérobie, "augmenter la capacité du réservoir"</t>
  </si>
  <si>
    <t>200 à 100%</t>
  </si>
  <si>
    <t>x3</t>
  </si>
  <si>
    <t>S'engager dans un effort soutenu</t>
  </si>
  <si>
    <t>Se sentir plus résistant à l'effort, en meilleure santé</t>
  </si>
  <si>
    <t>100 à 60%</t>
  </si>
  <si>
    <t>R. respi</t>
  </si>
  <si>
    <t>COURSE EN DUREE Développement et entretien de soi CP5</t>
  </si>
  <si>
    <r>
      <t xml:space="preserve">Dans le tableau ci-dessous, chaque colonne correspond à </t>
    </r>
    <r>
      <rPr>
        <b/>
        <sz val="11"/>
        <color rgb="FF000000"/>
        <rFont val="Calibri"/>
        <family val="2"/>
        <charset val="1"/>
      </rPr>
      <t>100m</t>
    </r>
    <r>
      <rPr>
        <sz val="11"/>
        <color rgb="FF000000"/>
        <rFont val="Calibri"/>
        <family val="2"/>
        <charset val="1"/>
      </rPr>
      <t xml:space="preserve"> à parcourir</t>
    </r>
  </si>
  <si>
    <t>Objectif:        Augmenter ses réserves en glycogène, "être plus économe dans sa consommation"</t>
  </si>
  <si>
    <t>Se sentir plus endurant</t>
  </si>
  <si>
    <t>Se sentir mieux dans son corps, tonification générale</t>
  </si>
  <si>
    <t>récup.</t>
  </si>
  <si>
    <t>400m 70%</t>
  </si>
  <si>
    <t>x6</t>
  </si>
  <si>
    <t>Nom du coureur:</t>
  </si>
  <si>
    <t>Date:</t>
  </si>
  <si>
    <t>Nom de l'observateur</t>
  </si>
  <si>
    <t>AVANCE</t>
  </si>
  <si>
    <t>RETARD</t>
  </si>
  <si>
    <t/>
  </si>
  <si>
    <t>Nom:</t>
  </si>
  <si>
    <t>Ma VMA:</t>
  </si>
  <si>
    <t>Mon objectif:</t>
  </si>
  <si>
    <t>à 70%</t>
  </si>
  <si>
    <t>à 85 %</t>
  </si>
  <si>
    <t>à 100%</t>
  </si>
  <si>
    <t>à 110%</t>
  </si>
  <si>
    <t>Commentaires sur ma séance:</t>
  </si>
  <si>
    <t>nbre de "trajets"</t>
  </si>
  <si>
    <t>En      , la séance prévue.    En       , la séance réalisée.</t>
  </si>
  <si>
    <t>R. musc.</t>
  </si>
  <si>
    <t>Tps</t>
  </si>
  <si>
    <t>100 m</t>
  </si>
  <si>
    <t>200 m</t>
  </si>
  <si>
    <t>400 m</t>
  </si>
  <si>
    <t>800 m</t>
  </si>
  <si>
    <t>2'</t>
  </si>
  <si>
    <t>3'</t>
  </si>
  <si>
    <t>4'</t>
  </si>
  <si>
    <t>5'</t>
  </si>
  <si>
    <t>6'</t>
  </si>
  <si>
    <t>7'</t>
  </si>
  <si>
    <t>8'</t>
  </si>
  <si>
    <t>9'</t>
  </si>
  <si>
    <t>10'</t>
  </si>
  <si>
    <t>11'</t>
  </si>
  <si>
    <t>12'</t>
  </si>
  <si>
    <t>13'</t>
  </si>
  <si>
    <t>14'</t>
  </si>
  <si>
    <t>15'</t>
  </si>
  <si>
    <t>16'</t>
  </si>
  <si>
    <t>17'</t>
  </si>
  <si>
    <t>18'</t>
  </si>
  <si>
    <t>19'</t>
  </si>
  <si>
    <t>20'</t>
  </si>
  <si>
    <t>21'</t>
  </si>
  <si>
    <t>22'</t>
  </si>
  <si>
    <t>23'</t>
  </si>
  <si>
    <t>24'</t>
  </si>
  <si>
    <t>25'</t>
  </si>
  <si>
    <t>26'</t>
  </si>
  <si>
    <t>27'</t>
  </si>
  <si>
    <t>28'</t>
  </si>
  <si>
    <t>29'</t>
  </si>
  <si>
    <t>30'</t>
  </si>
  <si>
    <t>Obj 1</t>
  </si>
  <si>
    <t>2' à 85% puis 1' à 60%</t>
  </si>
  <si>
    <t>2' à 100% récup 1'marche</t>
  </si>
  <si>
    <t>Echft: 6'</t>
  </si>
  <si>
    <t>Pyramide d'1' à chaque allure à patrir de 60%</t>
  </si>
  <si>
    <t>échft: 4'</t>
  </si>
  <si>
    <t>2' à 70% puis 2' à 85% puis 1' à 100 % récup 1' marche</t>
  </si>
  <si>
    <t>échft: 6'</t>
  </si>
  <si>
    <t>échft : 6'</t>
  </si>
  <si>
    <t>1' à 85% puis 4' à 70%</t>
  </si>
  <si>
    <t>Estim. (3x) 500 m</t>
  </si>
  <si>
    <t>35''</t>
  </si>
  <si>
    <t>30''</t>
  </si>
  <si>
    <t>40''</t>
  </si>
  <si>
    <t>45''</t>
  </si>
  <si>
    <t>50''</t>
  </si>
  <si>
    <t>55''</t>
  </si>
  <si>
    <t>1'00</t>
  </si>
  <si>
    <t>1'05</t>
  </si>
  <si>
    <t>1'10</t>
  </si>
  <si>
    <t>1'15</t>
  </si>
  <si>
    <t>1'20</t>
  </si>
  <si>
    <t>1'25</t>
  </si>
  <si>
    <t>1'30</t>
  </si>
  <si>
    <t>1'35</t>
  </si>
  <si>
    <t>1'40</t>
  </si>
  <si>
    <t>1'45</t>
  </si>
  <si>
    <t>Nom du coureur</t>
  </si>
  <si>
    <t>à 85%</t>
  </si>
  <si>
    <t>Commentaires sur la séance ?</t>
  </si>
  <si>
    <t>400 m à 100%</t>
  </si>
  <si>
    <t xml:space="preserve"> </t>
  </si>
  <si>
    <t>400 à 70%</t>
  </si>
  <si>
    <t>Brûler des graisses, consumer des lipides</t>
  </si>
  <si>
    <t>x 6</t>
  </si>
  <si>
    <t>200 m à 60%</t>
  </si>
  <si>
    <t>200m 100%</t>
  </si>
  <si>
    <t>70% bleu</t>
  </si>
  <si>
    <t>85% blanc</t>
  </si>
  <si>
    <t>100% rouge</t>
  </si>
  <si>
    <t>110% jaune</t>
  </si>
  <si>
    <t>100% Rge</t>
  </si>
  <si>
    <t>110% Jne</t>
  </si>
  <si>
    <t>85% Blc</t>
  </si>
  <si>
    <t>70% Bleu</t>
  </si>
  <si>
    <t>VMA (quel couloir ?):</t>
  </si>
  <si>
    <t>Trottine</t>
  </si>
  <si>
    <t>d'une min.</t>
  </si>
  <si>
    <t>marche</t>
  </si>
  <si>
    <t>100 à 100%</t>
  </si>
  <si>
    <t>100 marche</t>
  </si>
  <si>
    <t>x6 x3</t>
  </si>
  <si>
    <t>x3 x4</t>
  </si>
  <si>
    <t>100 m à 110%</t>
  </si>
  <si>
    <t>200 m à 110%</t>
  </si>
  <si>
    <t>x4</t>
  </si>
  <si>
    <t>Chaque colonne représente une distance de 200m</t>
  </si>
  <si>
    <t>nbre de 200</t>
  </si>
  <si>
    <t>R.musc</t>
  </si>
  <si>
    <t>1'50</t>
  </si>
  <si>
    <t>Arrêter puis redéclencher le chronomètre à chaque 200m</t>
  </si>
  <si>
    <t xml:space="preserve">30'' </t>
  </si>
  <si>
    <t>Séance</t>
  </si>
  <si>
    <t>Pourquoi avoir choisi cet objectif ?</t>
  </si>
  <si>
    <t xml:space="preserve"> tps du 200</t>
  </si>
  <si>
    <t>Bilan de ma séance:</t>
  </si>
  <si>
    <t>trottine</t>
  </si>
  <si>
    <t>15" à 110 %</t>
  </si>
  <si>
    <t>15'' à 100%</t>
  </si>
  <si>
    <t>15'' à 85%</t>
  </si>
  <si>
    <t>15'' à 70%</t>
  </si>
  <si>
    <t>600m à 70%</t>
  </si>
  <si>
    <t>600m à 60%</t>
  </si>
  <si>
    <t>x2,5</t>
  </si>
  <si>
    <t>300m à60%</t>
  </si>
  <si>
    <t>x7</t>
  </si>
  <si>
    <t>Séance de 30  à 45 minutes</t>
  </si>
  <si>
    <t>Mon thème d'entrainement:</t>
  </si>
  <si>
    <t>31'</t>
  </si>
  <si>
    <t>32'</t>
  </si>
  <si>
    <t>33'</t>
  </si>
  <si>
    <t>34'</t>
  </si>
  <si>
    <t>35'</t>
  </si>
  <si>
    <t>1' à 100% puis 5' à 70%</t>
  </si>
  <si>
    <t>En ………., la séance prévue.    En ……..., la séance réalisée.</t>
  </si>
  <si>
    <t xml:space="preserve">Indice de difficulté: </t>
  </si>
  <si>
    <t>1' à 85% récup à 70% puis 1' à 100% récup à 60%</t>
  </si>
  <si>
    <r>
      <t xml:space="preserve">A chaque minute, au signal sonore, le coureur doit être </t>
    </r>
    <r>
      <rPr>
        <b/>
        <sz val="11"/>
        <color rgb="FF000000"/>
        <rFont val="Calibri"/>
        <family val="2"/>
      </rPr>
      <t>en déplacement</t>
    </r>
    <r>
      <rPr>
        <sz val="11"/>
        <color rgb="FF000000"/>
        <rFont val="Calibri"/>
        <family val="2"/>
        <charset val="1"/>
      </rPr>
      <t xml:space="preserve"> dans la zone. S'il n'est pas arrivé, on note </t>
    </r>
    <r>
      <rPr>
        <b/>
        <sz val="11"/>
        <color rgb="FF000000"/>
        <rFont val="Calibri"/>
        <family val="2"/>
      </rPr>
      <t xml:space="preserve">un "retard". </t>
    </r>
    <r>
      <rPr>
        <sz val="11"/>
        <color rgb="FF000000"/>
        <rFont val="Calibri"/>
        <family val="2"/>
      </rPr>
      <t>S'il s'y trouve déjà et ralentit fortement ou s'arrête, on note</t>
    </r>
    <r>
      <rPr>
        <b/>
        <sz val="11"/>
        <color rgb="FF000000"/>
        <rFont val="Calibri"/>
        <family val="2"/>
      </rPr>
      <t xml:space="preserve"> une "avance". </t>
    </r>
  </si>
  <si>
    <r>
      <t xml:space="preserve">A chaque minute, au signal sonore, le coureur doit être </t>
    </r>
    <r>
      <rPr>
        <b/>
        <sz val="11"/>
        <color rgb="FF000000"/>
        <rFont val="Calibri"/>
        <family val="2"/>
      </rPr>
      <t>en déplacement</t>
    </r>
    <r>
      <rPr>
        <sz val="11"/>
        <color rgb="FF000000"/>
        <rFont val="Calibri"/>
        <family val="2"/>
        <charset val="1"/>
      </rPr>
      <t xml:space="preserve"> dans la zone. S'il n'est pas arrivé, on note </t>
    </r>
    <r>
      <rPr>
        <b/>
        <sz val="11"/>
        <color rgb="FF000000"/>
        <rFont val="Calibri"/>
        <family val="2"/>
      </rPr>
      <t xml:space="preserve">un "retard". </t>
    </r>
    <r>
      <rPr>
        <sz val="11"/>
        <color rgb="FF000000"/>
        <rFont val="Calibri"/>
        <family val="2"/>
      </rPr>
      <t>S'il s'y trouve déjà et ralentit fortement ou s'arrête, on note une</t>
    </r>
    <r>
      <rPr>
        <b/>
        <sz val="11"/>
        <color rgb="FF000000"/>
        <rFont val="Calibri"/>
        <family val="2"/>
      </rPr>
      <t xml:space="preserve"> "avance". </t>
    </r>
  </si>
  <si>
    <t>□   est surtout en avance en fin de séance</t>
  </si>
  <si>
    <t>□   est surtout en ratard en début de séance</t>
  </si>
  <si>
    <t>□   est surtout en retard en fin de séance</t>
  </si>
  <si>
    <t>□   est surtout en avance en début de séance</t>
  </si>
  <si>
    <r>
      <rPr>
        <b/>
        <sz val="11"/>
        <color rgb="FF000000"/>
        <rFont val="Calibri"/>
        <family val="2"/>
      </rPr>
      <t xml:space="preserve">A la fin de sa séance vous diriez que le coureur semble: </t>
    </r>
    <r>
      <rPr>
        <sz val="11"/>
        <color rgb="FF000000"/>
        <rFont val="Calibri"/>
        <family val="2"/>
        <charset val="1"/>
      </rPr>
      <t xml:space="preserve">   □ à peine fatigué     □ fatigué    □ très fatigué     □ épuisé</t>
    </r>
  </si>
  <si>
    <t>Qu'est-ce que je changerais pour des séances futures ?:</t>
  </si>
  <si>
    <t xml:space="preserve">indice de difficulté: </t>
  </si>
  <si>
    <t>placer 3' à 100% et 6' à 85%</t>
  </si>
  <si>
    <t>Quel conseil donneriez-vous au coureur ?:</t>
  </si>
  <si>
    <t>VMA:</t>
  </si>
  <si>
    <t>Pourquoi ce choix de thème d'entrainement ?</t>
  </si>
  <si>
    <t>Analyse des avances et retards. Cochez les cases qui vous semble les plus justes</t>
  </si>
  <si>
    <t>□ est souvent en avance après les temps d'intensité:  □  110%    □ 100%    □ 85%    □ 70%</t>
  </si>
  <si>
    <t>□ est souvent en retard  après les temps d'intensité:   □  110%    □ 100%    □ 85%    □ 70%</t>
  </si>
  <si>
    <r>
      <t xml:space="preserve">□   est souvent en </t>
    </r>
    <r>
      <rPr>
        <b/>
        <sz val="11"/>
        <color rgb="FF000000"/>
        <rFont val="Calibri"/>
        <family val="2"/>
      </rPr>
      <t>avance</t>
    </r>
    <r>
      <rPr>
        <sz val="11"/>
        <color rgb="FF000000"/>
        <rFont val="Calibri"/>
        <family val="2"/>
      </rPr>
      <t xml:space="preserve"> après un changement d'allure</t>
    </r>
  </si>
  <si>
    <r>
      <t xml:space="preserve">□   est en </t>
    </r>
    <r>
      <rPr>
        <b/>
        <sz val="11"/>
        <color rgb="FF000000"/>
        <rFont val="Calibri"/>
        <family val="2"/>
      </rPr>
      <t>retard</t>
    </r>
    <r>
      <rPr>
        <sz val="11"/>
        <color rgb="FF000000"/>
        <rFont val="Calibri"/>
        <family val="2"/>
      </rPr>
      <t xml:space="preserve"> après un changement d'allure</t>
    </r>
  </si>
  <si>
    <t>Thème d'entrainement</t>
  </si>
  <si>
    <t>test 300 max</t>
  </si>
  <si>
    <t>70% en km/h</t>
  </si>
  <si>
    <t>85% en km/h</t>
  </si>
  <si>
    <t>110%en km/h</t>
  </si>
  <si>
    <t>bleu</t>
  </si>
  <si>
    <t>blc</t>
  </si>
  <si>
    <t>rge</t>
  </si>
  <si>
    <t>jne</t>
  </si>
  <si>
    <t>jaune</t>
  </si>
  <si>
    <t>rouge</t>
  </si>
  <si>
    <t>blanc</t>
  </si>
  <si>
    <t>100%VMA</t>
  </si>
  <si>
    <t>plot</t>
  </si>
  <si>
    <t>8 km/h</t>
  </si>
  <si>
    <t>9km/h</t>
  </si>
  <si>
    <t>10km/h</t>
  </si>
  <si>
    <t>11km/h</t>
  </si>
  <si>
    <t>12km/h</t>
  </si>
  <si>
    <t>13km/h</t>
  </si>
  <si>
    <t>14km/h</t>
  </si>
  <si>
    <t>15km/h</t>
  </si>
  <si>
    <t>16km/h</t>
  </si>
  <si>
    <t>17km/h</t>
  </si>
  <si>
    <t>18km/h</t>
  </si>
  <si>
    <t>19km/h</t>
  </si>
  <si>
    <t>20km/h</t>
  </si>
  <si>
    <t>NOM</t>
  </si>
  <si>
    <t>20 km/h</t>
  </si>
  <si>
    <t>19 km/h</t>
  </si>
  <si>
    <t>18 km/h</t>
  </si>
  <si>
    <t>17 km/h</t>
  </si>
  <si>
    <t>16 km/h</t>
  </si>
  <si>
    <t>15 km/h</t>
  </si>
  <si>
    <t>14 km/h</t>
  </si>
  <si>
    <t>13 km/h</t>
  </si>
  <si>
    <t>12 km/h</t>
  </si>
  <si>
    <t>11 km/h</t>
  </si>
  <si>
    <t>10 km/h</t>
  </si>
  <si>
    <t>9 km/h</t>
  </si>
  <si>
    <t>ma vitesse</t>
  </si>
  <si>
    <t>km/h</t>
  </si>
  <si>
    <t>à 70% =</t>
  </si>
  <si>
    <t>à 85 % =</t>
  </si>
  <si>
    <t>à 100% =</t>
  </si>
  <si>
    <t>à 110% =</t>
  </si>
  <si>
    <t xml:space="preserve">Mon thème d'entrainement: </t>
  </si>
  <si>
    <t>vitesse</t>
  </si>
  <si>
    <t>distance</t>
  </si>
  <si>
    <t>placer 5' à 100%</t>
  </si>
  <si>
    <t xml:space="preserve">NOM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</si>
</sst>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-F400]h:mm:ss\ AM/PM"/>
  </numFmts>
  <fonts count="14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charset val="1"/>
    </font>
    <font>
      <sz val="11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</fonts>
  <fills count="57">
    <fill>
      <patternFill patternType="none"/>
    </fill>
    <fill>
      <patternFill patternType="gray125"/>
    </fill>
    <fill>
      <patternFill patternType="solid">
        <fgColor rgb="FFD99694"/>
        <bgColor rgb="FFB3A2C7"/>
      </patternFill>
    </fill>
    <fill>
      <patternFill patternType="solid">
        <fgColor rgb="FF604A7B"/>
        <bgColor rgb="FF8064A2"/>
      </patternFill>
    </fill>
    <fill>
      <patternFill patternType="solid">
        <fgColor rgb="FFB3A2C7"/>
        <bgColor rgb="FF95B3D7"/>
      </patternFill>
    </fill>
    <fill>
      <patternFill patternType="solid">
        <fgColor rgb="FFCCC1DA"/>
        <bgColor rgb="FFC0C0C0"/>
      </patternFill>
    </fill>
    <fill>
      <patternFill patternType="solid">
        <fgColor rgb="FFE6E0EC"/>
        <bgColor rgb="FFEBF1DE"/>
      </patternFill>
    </fill>
    <fill>
      <patternFill patternType="solid">
        <fgColor rgb="FF77933C"/>
        <bgColor rgb="FF9BBB59"/>
      </patternFill>
    </fill>
    <fill>
      <patternFill patternType="solid">
        <fgColor rgb="FFC3D69B"/>
        <bgColor rgb="FFD7E4BD"/>
      </patternFill>
    </fill>
    <fill>
      <patternFill patternType="solid">
        <fgColor rgb="FFD7E4BD"/>
        <bgColor rgb="FFE6E0EC"/>
      </patternFill>
    </fill>
    <fill>
      <patternFill patternType="solid">
        <fgColor rgb="FFEBF1DE"/>
        <bgColor rgb="FFFDEADA"/>
      </patternFill>
    </fill>
    <fill>
      <patternFill patternType="solid">
        <fgColor rgb="FFE46C0A"/>
        <bgColor rgb="FFC0504D"/>
      </patternFill>
    </fill>
    <fill>
      <patternFill patternType="solid">
        <fgColor rgb="FFFAC090"/>
        <bgColor rgb="FFFCD5B5"/>
      </patternFill>
    </fill>
    <fill>
      <patternFill patternType="solid">
        <fgColor rgb="FFFCD5B5"/>
        <bgColor rgb="FFFDEADA"/>
      </patternFill>
    </fill>
    <fill>
      <patternFill patternType="solid">
        <fgColor rgb="FFFDEADA"/>
        <bgColor rgb="FFEBF1DE"/>
      </patternFill>
    </fill>
    <fill>
      <patternFill patternType="solid">
        <fgColor rgb="FF558ED5"/>
        <bgColor rgb="FF3366FF"/>
      </patternFill>
    </fill>
    <fill>
      <patternFill patternType="solid">
        <fgColor rgb="FF8EB4E3"/>
        <bgColor rgb="FF95B3D7"/>
      </patternFill>
    </fill>
    <fill>
      <patternFill patternType="solid">
        <fgColor rgb="FFB9CDE5"/>
        <bgColor rgb="FFC6D9F1"/>
      </patternFill>
    </fill>
    <fill>
      <patternFill patternType="solid">
        <fgColor rgb="FFC6D9F1"/>
        <bgColor rgb="FFB9CDE5"/>
      </patternFill>
    </fill>
    <fill>
      <patternFill patternType="solid">
        <fgColor rgb="FF95B3D7"/>
        <bgColor rgb="FF8EB4E3"/>
      </patternFill>
    </fill>
    <fill>
      <patternFill patternType="solid">
        <fgColor rgb="FFC0C0C0"/>
        <bgColor rgb="FFCCC1DA"/>
      </patternFill>
    </fill>
    <fill>
      <patternFill patternType="solid">
        <fgColor rgb="FFFFFFFF"/>
        <bgColor rgb="FFEBF1DE"/>
      </patternFill>
    </fill>
    <fill>
      <patternFill patternType="solid">
        <fgColor rgb="FFC4BD97"/>
        <bgColor rgb="FFC0C0C0"/>
      </patternFill>
    </fill>
    <fill>
      <patternFill patternType="solid">
        <fgColor rgb="FF00B0F0"/>
        <bgColor rgb="FF33CCCC"/>
      </patternFill>
    </fill>
    <fill>
      <patternFill patternType="solid">
        <fgColor rgb="FFF79646"/>
        <bgColor rgb="FFD99694"/>
      </patternFill>
    </fill>
    <fill>
      <patternFill patternType="solid">
        <fgColor rgb="FFC0504D"/>
        <bgColor rgb="FF993366"/>
      </patternFill>
    </fill>
    <fill>
      <patternFill patternType="solid">
        <fgColor rgb="FF9BBB59"/>
        <bgColor rgb="FFC4BD97"/>
      </patternFill>
    </fill>
    <fill>
      <patternFill patternType="solid">
        <fgColor rgb="FF8064A2"/>
        <bgColor rgb="FF604A7B"/>
      </patternFill>
    </fill>
    <fill>
      <patternFill patternType="solid">
        <fgColor theme="7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rgb="FF993366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4506668294322"/>
        <bgColor rgb="FF000080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000080"/>
      </patternFill>
    </fill>
    <fill>
      <patternFill patternType="solid">
        <fgColor theme="6" tint="0.39997558519241921"/>
        <bgColor rgb="FF00008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rgb="FFFAC090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rgb="FF95B3D7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993366"/>
      </patternFill>
    </fill>
    <fill>
      <patternFill patternType="solid">
        <fgColor theme="0"/>
        <bgColor rgb="FF604A7B"/>
      </patternFill>
    </fill>
    <fill>
      <patternFill patternType="solid">
        <fgColor theme="0"/>
        <bgColor rgb="FFC4BD97"/>
      </patternFill>
    </fill>
    <fill>
      <patternFill patternType="solid">
        <fgColor theme="0"/>
        <bgColor rgb="FF33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CC1DA"/>
      </patternFill>
    </fill>
    <fill>
      <patternFill patternType="solid">
        <fgColor theme="0" tint="-0.14999847407452621"/>
        <bgColor rgb="FFEBF1DE"/>
      </patternFill>
    </fill>
    <fill>
      <patternFill patternType="solid">
        <fgColor rgb="FF00B0F0"/>
        <bgColor indexed="64"/>
      </patternFill>
    </fill>
  </fills>
  <borders count="19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hair">
        <color auto="1"/>
      </top>
      <bottom style="dotted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tted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ashed">
        <color auto="1"/>
      </top>
      <bottom style="dotted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thick">
        <color indexed="64"/>
      </bottom>
      <diagonal/>
    </border>
    <border>
      <left/>
      <right style="hair">
        <color auto="1"/>
      </right>
      <top style="hair">
        <color auto="1"/>
      </top>
      <bottom style="thick">
        <color indexed="64"/>
      </bottom>
      <diagonal/>
    </border>
    <border>
      <left style="hair">
        <color auto="1"/>
      </left>
      <right/>
      <top style="hair">
        <color auto="1"/>
      </top>
      <bottom style="thick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double">
        <color auto="1"/>
      </top>
      <bottom style="medium">
        <color auto="1"/>
      </bottom>
      <diagonal/>
    </border>
    <border>
      <left/>
      <right style="thick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  <border>
      <left style="dotted">
        <color auto="1"/>
      </left>
      <right style="hair">
        <color indexed="64"/>
      </right>
      <top style="hair">
        <color indexed="64"/>
      </top>
      <bottom style="dotted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dotted">
        <color indexed="64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93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textRotation="45"/>
    </xf>
    <xf numFmtId="0" fontId="2" fillId="0" borderId="2" xfId="0" applyFont="1" applyBorder="1" applyAlignment="1">
      <alignment horizontal="center" textRotation="45"/>
    </xf>
    <xf numFmtId="0" fontId="2" fillId="0" borderId="3" xfId="0" applyFont="1" applyBorder="1" applyAlignment="1">
      <alignment horizontal="center" textRotation="45"/>
    </xf>
    <xf numFmtId="0" fontId="2" fillId="2" borderId="4" xfId="0" applyFont="1" applyFill="1" applyBorder="1" applyAlignment="1">
      <alignment horizontal="center" textRotation="45"/>
    </xf>
    <xf numFmtId="0" fontId="3" fillId="3" borderId="4" xfId="0" applyFont="1" applyFill="1" applyBorder="1" applyAlignment="1">
      <alignment horizontal="center" textRotation="45"/>
    </xf>
    <xf numFmtId="0" fontId="2" fillId="4" borderId="4" xfId="0" applyFont="1" applyFill="1" applyBorder="1" applyAlignment="1">
      <alignment horizontal="center" textRotation="45"/>
    </xf>
    <xf numFmtId="0" fontId="2" fillId="5" borderId="4" xfId="0" applyFont="1" applyFill="1" applyBorder="1" applyAlignment="1">
      <alignment horizontal="center" textRotation="45"/>
    </xf>
    <xf numFmtId="0" fontId="2" fillId="6" borderId="4" xfId="0" applyFont="1" applyFill="1" applyBorder="1" applyAlignment="1">
      <alignment horizontal="center" textRotation="45"/>
    </xf>
    <xf numFmtId="0" fontId="2" fillId="7" borderId="5" xfId="0" applyFont="1" applyFill="1" applyBorder="1" applyAlignment="1">
      <alignment horizontal="center" textRotation="45"/>
    </xf>
    <xf numFmtId="0" fontId="2" fillId="8" borderId="5" xfId="0" applyFont="1" applyFill="1" applyBorder="1" applyAlignment="1">
      <alignment horizontal="center" textRotation="45"/>
    </xf>
    <xf numFmtId="0" fontId="2" fillId="9" borderId="5" xfId="0" applyFont="1" applyFill="1" applyBorder="1" applyAlignment="1">
      <alignment horizontal="center" textRotation="45"/>
    </xf>
    <xf numFmtId="0" fontId="2" fillId="10" borderId="6" xfId="0" applyFont="1" applyFill="1" applyBorder="1" applyAlignment="1">
      <alignment horizontal="center" textRotation="45"/>
    </xf>
    <xf numFmtId="0" fontId="2" fillId="0" borderId="7" xfId="0" applyFont="1" applyBorder="1" applyAlignment="1">
      <alignment horizontal="center" textRotation="45"/>
    </xf>
    <xf numFmtId="0" fontId="2" fillId="11" borderId="7" xfId="0" applyFont="1" applyFill="1" applyBorder="1" applyAlignment="1">
      <alignment horizontal="center" textRotation="45"/>
    </xf>
    <xf numFmtId="0" fontId="2" fillId="12" borderId="7" xfId="0" applyFont="1" applyFill="1" applyBorder="1" applyAlignment="1">
      <alignment horizontal="center" textRotation="45"/>
    </xf>
    <xf numFmtId="0" fontId="2" fillId="13" borderId="7" xfId="0" applyFont="1" applyFill="1" applyBorder="1" applyAlignment="1">
      <alignment horizontal="center" textRotation="45"/>
    </xf>
    <xf numFmtId="0" fontId="2" fillId="14" borderId="7" xfId="0" applyFont="1" applyFill="1" applyBorder="1" applyAlignment="1">
      <alignment horizontal="center" textRotation="45"/>
    </xf>
    <xf numFmtId="0" fontId="2" fillId="0" borderId="6" xfId="0" applyFont="1" applyBorder="1" applyAlignment="1">
      <alignment horizontal="center" textRotation="45"/>
    </xf>
    <xf numFmtId="0" fontId="2" fillId="2" borderId="8" xfId="0" applyFont="1" applyFill="1" applyBorder="1" applyAlignment="1">
      <alignment horizontal="center" textRotation="45"/>
    </xf>
    <xf numFmtId="1" fontId="2" fillId="15" borderId="9" xfId="0" applyNumberFormat="1" applyFont="1" applyFill="1" applyBorder="1" applyAlignment="1">
      <alignment horizontal="center" textRotation="45"/>
    </xf>
    <xf numFmtId="9" fontId="2" fillId="16" borderId="7" xfId="0" applyNumberFormat="1" applyFont="1" applyFill="1" applyBorder="1" applyAlignment="1">
      <alignment horizontal="center" textRotation="45"/>
    </xf>
    <xf numFmtId="0" fontId="2" fillId="17" borderId="7" xfId="0" applyFont="1" applyFill="1" applyBorder="1" applyAlignment="1">
      <alignment horizontal="center" textRotation="45"/>
    </xf>
    <xf numFmtId="0" fontId="2" fillId="18" borderId="10" xfId="0" applyFont="1" applyFill="1" applyBorder="1" applyAlignment="1">
      <alignment horizontal="center" textRotation="45"/>
    </xf>
    <xf numFmtId="0" fontId="2" fillId="15" borderId="9" xfId="0" applyFont="1" applyFill="1" applyBorder="1" applyAlignment="1">
      <alignment horizontal="center" textRotation="45"/>
    </xf>
    <xf numFmtId="0" fontId="2" fillId="19" borderId="7" xfId="0" applyFont="1" applyFill="1" applyBorder="1" applyAlignment="1">
      <alignment horizontal="center" textRotation="45"/>
    </xf>
    <xf numFmtId="0" fontId="2" fillId="16" borderId="7" xfId="0" applyFont="1" applyFill="1" applyBorder="1" applyAlignment="1">
      <alignment horizontal="center" textRotation="45"/>
    </xf>
    <xf numFmtId="0" fontId="2" fillId="0" borderId="0" xfId="0" applyFont="1" applyAlignment="1">
      <alignment horizontal="center" textRotation="45"/>
    </xf>
    <xf numFmtId="0" fontId="1" fillId="0" borderId="2" xfId="0" applyFont="1" applyBorder="1"/>
    <xf numFmtId="164" fontId="1" fillId="0" borderId="3" xfId="0" applyNumberFormat="1" applyFont="1" applyBorder="1" applyAlignment="1">
      <alignment horizontal="center"/>
    </xf>
    <xf numFmtId="1" fontId="2" fillId="21" borderId="5" xfId="0" applyNumberFormat="1" applyFont="1" applyFill="1" applyBorder="1" applyAlignment="1">
      <alignment horizontal="center"/>
    </xf>
    <xf numFmtId="1" fontId="4" fillId="21" borderId="5" xfId="0" applyNumberFormat="1" applyFont="1" applyFill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left" indent="4"/>
    </xf>
    <xf numFmtId="164" fontId="2" fillId="20" borderId="21" xfId="0" applyNumberFormat="1" applyFont="1" applyFill="1" applyBorder="1" applyAlignment="1">
      <alignment horizontal="center"/>
    </xf>
    <xf numFmtId="1" fontId="1" fillId="0" borderId="22" xfId="0" applyNumberFormat="1" applyFont="1" applyBorder="1" applyAlignment="1">
      <alignment horizontal="left" indent="4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30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23" xfId="0" applyBorder="1"/>
    <xf numFmtId="0" fontId="0" fillId="0" borderId="24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0" xfId="0" applyBorder="1"/>
    <xf numFmtId="0" fontId="0" fillId="0" borderId="26" xfId="0" applyBorder="1"/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8" xfId="0" applyBorder="1"/>
    <xf numFmtId="0" fontId="0" fillId="0" borderId="29" xfId="0" applyBorder="1"/>
    <xf numFmtId="0" fontId="0" fillId="0" borderId="41" xfId="0" applyFont="1" applyBorder="1" applyAlignment="1">
      <alignment horizontal="center"/>
    </xf>
    <xf numFmtId="0" fontId="0" fillId="0" borderId="41" xfId="0" applyBorder="1"/>
    <xf numFmtId="9" fontId="0" fillId="0" borderId="42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8" xfId="0" applyBorder="1"/>
    <xf numFmtId="0" fontId="0" fillId="0" borderId="49" xfId="0" applyBorder="1"/>
    <xf numFmtId="0" fontId="0" fillId="0" borderId="42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1" xfId="0" applyBorder="1"/>
    <xf numFmtId="0" fontId="0" fillId="0" borderId="52" xfId="0" applyBorder="1"/>
    <xf numFmtId="0" fontId="0" fillId="0" borderId="5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3" xfId="0" applyBorder="1"/>
    <xf numFmtId="0" fontId="0" fillId="0" borderId="13" xfId="0" applyBorder="1"/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45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4" xfId="0" applyBorder="1"/>
    <xf numFmtId="0" fontId="0" fillId="0" borderId="49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7" xfId="0" applyBorder="1"/>
    <xf numFmtId="0" fontId="0" fillId="0" borderId="52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0" xfId="0" applyBorder="1"/>
    <xf numFmtId="0" fontId="5" fillId="0" borderId="4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63" xfId="0" applyBorder="1" applyAlignment="1">
      <alignment horizontal="center"/>
    </xf>
    <xf numFmtId="9" fontId="0" fillId="0" borderId="25" xfId="0" applyNumberFormat="1" applyBorder="1" applyAlignment="1">
      <alignment horizontal="center"/>
    </xf>
    <xf numFmtId="0" fontId="0" fillId="0" borderId="6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5" xfId="0" applyFont="1" applyBorder="1" applyAlignment="1">
      <alignment horizontal="left"/>
    </xf>
    <xf numFmtId="0" fontId="0" fillId="0" borderId="66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67" xfId="0" applyBorder="1" applyAlignment="1">
      <alignment horizontal="center"/>
    </xf>
    <xf numFmtId="0" fontId="0" fillId="0" borderId="0" xfId="0" applyBorder="1" applyAlignment="1"/>
    <xf numFmtId="0" fontId="0" fillId="0" borderId="5" xfId="0" applyBorder="1"/>
    <xf numFmtId="0" fontId="0" fillId="0" borderId="71" xfId="0" applyBorder="1"/>
    <xf numFmtId="0" fontId="0" fillId="0" borderId="70" xfId="0" applyBorder="1" applyAlignment="1">
      <alignment horizontal="center"/>
    </xf>
    <xf numFmtId="0" fontId="0" fillId="0" borderId="72" xfId="0" applyBorder="1"/>
    <xf numFmtId="0" fontId="0" fillId="0" borderId="73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80" xfId="0" applyFont="1" applyBorder="1" applyAlignment="1">
      <alignment horizontal="left"/>
    </xf>
    <xf numFmtId="9" fontId="5" fillId="0" borderId="81" xfId="0" applyNumberFormat="1" applyFont="1" applyBorder="1" applyAlignment="1">
      <alignment horizontal="left"/>
    </xf>
    <xf numFmtId="0" fontId="5" fillId="0" borderId="81" xfId="0" applyFont="1" applyBorder="1" applyAlignment="1">
      <alignment horizontal="center"/>
    </xf>
    <xf numFmtId="0" fontId="5" fillId="0" borderId="81" xfId="0" applyFont="1" applyBorder="1" applyAlignment="1">
      <alignment horizontal="left"/>
    </xf>
    <xf numFmtId="0" fontId="5" fillId="0" borderId="82" xfId="0" applyFont="1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91" xfId="0" applyBorder="1" applyAlignment="1">
      <alignment horizontal="center"/>
    </xf>
    <xf numFmtId="0" fontId="0" fillId="0" borderId="88" xfId="0" applyBorder="1" applyAlignment="1">
      <alignment horizontal="left"/>
    </xf>
    <xf numFmtId="0" fontId="0" fillId="0" borderId="90" xfId="0" applyBorder="1" applyAlignment="1">
      <alignment horizontal="left"/>
    </xf>
    <xf numFmtId="0" fontId="0" fillId="0" borderId="13" xfId="0" applyBorder="1" applyAlignment="1">
      <alignment horizontal="center"/>
    </xf>
    <xf numFmtId="9" fontId="5" fillId="0" borderId="12" xfId="0" applyNumberFormat="1" applyFont="1" applyBorder="1" applyAlignment="1">
      <alignment horizontal="left"/>
    </xf>
    <xf numFmtId="0" fontId="5" fillId="0" borderId="5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5" fillId="0" borderId="23" xfId="0" applyFont="1" applyBorder="1"/>
    <xf numFmtId="0" fontId="5" fillId="0" borderId="24" xfId="0" applyFont="1" applyBorder="1"/>
    <xf numFmtId="0" fontId="0" fillId="0" borderId="51" xfId="0" applyFont="1" applyBorder="1" applyAlignment="1">
      <alignment horizontal="left"/>
    </xf>
    <xf numFmtId="0" fontId="0" fillId="0" borderId="20" xfId="0" applyFont="1" applyBorder="1" applyAlignment="1">
      <alignment horizontal="center"/>
    </xf>
    <xf numFmtId="0" fontId="0" fillId="0" borderId="93" xfId="0" applyFon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22" borderId="58" xfId="0" applyFill="1" applyBorder="1" applyAlignment="1">
      <alignment horizontal="center"/>
    </xf>
    <xf numFmtId="0" fontId="0" fillId="22" borderId="56" xfId="0" applyFill="1" applyBorder="1" applyAlignment="1">
      <alignment horizontal="center"/>
    </xf>
    <xf numFmtId="0" fontId="0" fillId="22" borderId="49" xfId="0" applyFill="1" applyBorder="1" applyAlignment="1">
      <alignment horizontal="center"/>
    </xf>
    <xf numFmtId="0" fontId="5" fillId="22" borderId="43" xfId="0" applyFont="1" applyFill="1" applyBorder="1" applyAlignment="1">
      <alignment horizontal="center"/>
    </xf>
    <xf numFmtId="0" fontId="5" fillId="22" borderId="44" xfId="0" applyFont="1" applyFill="1" applyBorder="1" applyAlignment="1">
      <alignment horizontal="center"/>
    </xf>
    <xf numFmtId="0" fontId="0" fillId="22" borderId="44" xfId="0" applyFill="1" applyBorder="1" applyAlignment="1">
      <alignment horizontal="center"/>
    </xf>
    <xf numFmtId="0" fontId="0" fillId="22" borderId="48" xfId="0" applyFill="1" applyBorder="1" applyAlignment="1">
      <alignment horizontal="center"/>
    </xf>
    <xf numFmtId="0" fontId="0" fillId="22" borderId="47" xfId="0" applyFill="1" applyBorder="1" applyAlignment="1">
      <alignment horizontal="center"/>
    </xf>
    <xf numFmtId="0" fontId="0" fillId="22" borderId="50" xfId="0" applyFill="1" applyBorder="1" applyAlignment="1">
      <alignment horizontal="center"/>
    </xf>
    <xf numFmtId="0" fontId="0" fillId="22" borderId="51" xfId="0" applyFill="1" applyBorder="1" applyAlignment="1">
      <alignment horizontal="center"/>
    </xf>
    <xf numFmtId="0" fontId="0" fillId="22" borderId="52" xfId="0" applyFill="1" applyBorder="1" applyAlignment="1">
      <alignment horizontal="center"/>
    </xf>
    <xf numFmtId="0" fontId="0" fillId="0" borderId="94" xfId="0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0" fillId="23" borderId="95" xfId="0" applyFill="1" applyBorder="1" applyAlignment="1">
      <alignment horizontal="center"/>
    </xf>
    <xf numFmtId="0" fontId="0" fillId="23" borderId="69" xfId="0" applyFill="1" applyBorder="1" applyAlignment="1">
      <alignment horizontal="center"/>
    </xf>
    <xf numFmtId="0" fontId="0" fillId="23" borderId="70" xfId="0" applyFill="1" applyBorder="1" applyAlignment="1">
      <alignment horizontal="center"/>
    </xf>
    <xf numFmtId="0" fontId="0" fillId="23" borderId="58" xfId="0" applyFill="1" applyBorder="1" applyAlignment="1">
      <alignment horizontal="center"/>
    </xf>
    <xf numFmtId="0" fontId="0" fillId="23" borderId="43" xfId="0" applyFill="1" applyBorder="1" applyAlignment="1">
      <alignment horizontal="center"/>
    </xf>
    <xf numFmtId="0" fontId="0" fillId="23" borderId="44" xfId="0" applyFill="1" applyBorder="1" applyAlignment="1">
      <alignment horizontal="center"/>
    </xf>
    <xf numFmtId="0" fontId="0" fillId="23" borderId="49" xfId="0" applyFill="1" applyBorder="1" applyAlignment="1">
      <alignment horizontal="center"/>
    </xf>
    <xf numFmtId="0" fontId="0" fillId="23" borderId="54" xfId="0" applyFill="1" applyBorder="1" applyAlignment="1">
      <alignment horizontal="center"/>
    </xf>
    <xf numFmtId="0" fontId="0" fillId="23" borderId="57" xfId="0" applyFill="1" applyBorder="1" applyAlignment="1">
      <alignment horizontal="center"/>
    </xf>
    <xf numFmtId="0" fontId="0" fillId="23" borderId="45" xfId="0" applyFill="1" applyBorder="1" applyAlignment="1">
      <alignment horizontal="center"/>
    </xf>
    <xf numFmtId="0" fontId="0" fillId="23" borderId="47" xfId="0" applyFill="1" applyBorder="1" applyAlignment="1">
      <alignment horizontal="center"/>
    </xf>
    <xf numFmtId="0" fontId="0" fillId="23" borderId="48" xfId="0" applyFill="1" applyBorder="1" applyAlignment="1">
      <alignment horizontal="center"/>
    </xf>
    <xf numFmtId="0" fontId="0" fillId="23" borderId="50" xfId="0" applyFill="1" applyBorder="1" applyAlignment="1">
      <alignment horizontal="center"/>
    </xf>
    <xf numFmtId="0" fontId="0" fillId="23" borderId="51" xfId="0" applyFill="1" applyBorder="1" applyAlignment="1">
      <alignment horizontal="center"/>
    </xf>
    <xf numFmtId="0" fontId="0" fillId="23" borderId="52" xfId="0" applyFill="1" applyBorder="1" applyAlignment="1">
      <alignment horizontal="center"/>
    </xf>
    <xf numFmtId="0" fontId="0" fillId="0" borderId="81" xfId="0" applyBorder="1" applyAlignment="1">
      <alignment horizontal="center"/>
    </xf>
    <xf numFmtId="0" fontId="0" fillId="0" borderId="96" xfId="0" applyBorder="1" applyAlignment="1">
      <alignment horizontal="center"/>
    </xf>
    <xf numFmtId="0" fontId="0" fillId="24" borderId="54" xfId="0" applyFill="1" applyBorder="1" applyAlignment="1">
      <alignment horizontal="center"/>
    </xf>
    <xf numFmtId="0" fontId="0" fillId="24" borderId="56" xfId="0" applyFill="1" applyBorder="1" applyAlignment="1">
      <alignment horizontal="center"/>
    </xf>
    <xf numFmtId="0" fontId="0" fillId="24" borderId="57" xfId="0" applyFill="1" applyBorder="1" applyAlignment="1">
      <alignment horizontal="center"/>
    </xf>
    <xf numFmtId="0" fontId="0" fillId="24" borderId="49" xfId="0" applyFill="1" applyBorder="1" applyAlignment="1">
      <alignment horizontal="center"/>
    </xf>
    <xf numFmtId="0" fontId="0" fillId="24" borderId="99" xfId="0" applyFill="1" applyBorder="1" applyAlignment="1">
      <alignment horizontal="center"/>
    </xf>
    <xf numFmtId="0" fontId="0" fillId="24" borderId="89" xfId="0" applyFill="1" applyBorder="1" applyAlignment="1">
      <alignment horizontal="center"/>
    </xf>
    <xf numFmtId="0" fontId="0" fillId="24" borderId="45" xfId="0" applyFill="1" applyBorder="1" applyAlignment="1">
      <alignment horizontal="center"/>
    </xf>
    <xf numFmtId="0" fontId="0" fillId="24" borderId="43" xfId="0" applyFill="1" applyBorder="1" applyAlignment="1">
      <alignment horizontal="center"/>
    </xf>
    <xf numFmtId="0" fontId="0" fillId="24" borderId="44" xfId="0" applyFill="1" applyBorder="1" applyAlignment="1">
      <alignment horizontal="center"/>
    </xf>
    <xf numFmtId="0" fontId="0" fillId="24" borderId="48" xfId="0" applyFill="1" applyBorder="1" applyAlignment="1">
      <alignment horizontal="center"/>
    </xf>
    <xf numFmtId="0" fontId="0" fillId="24" borderId="47" xfId="0" applyFill="1" applyBorder="1" applyAlignment="1">
      <alignment horizontal="center"/>
    </xf>
    <xf numFmtId="0" fontId="0" fillId="24" borderId="50" xfId="0" applyFill="1" applyBorder="1" applyAlignment="1">
      <alignment horizontal="center"/>
    </xf>
    <xf numFmtId="0" fontId="0" fillId="24" borderId="51" xfId="0" applyFill="1" applyBorder="1" applyAlignment="1">
      <alignment horizontal="center"/>
    </xf>
    <xf numFmtId="0" fontId="0" fillId="24" borderId="52" xfId="0" applyFill="1" applyBorder="1" applyAlignment="1">
      <alignment horizontal="center"/>
    </xf>
    <xf numFmtId="0" fontId="0" fillId="13" borderId="4" xfId="0" applyFont="1" applyFill="1" applyBorder="1" applyAlignment="1">
      <alignment horizontal="left"/>
    </xf>
    <xf numFmtId="0" fontId="0" fillId="13" borderId="23" xfId="0" applyFill="1" applyBorder="1" applyAlignment="1">
      <alignment horizontal="center"/>
    </xf>
    <xf numFmtId="0" fontId="0" fillId="13" borderId="24" xfId="0" applyFill="1" applyBorder="1" applyAlignment="1">
      <alignment horizontal="center"/>
    </xf>
    <xf numFmtId="0" fontId="0" fillId="13" borderId="27" xfId="0" applyFont="1" applyFill="1" applyBorder="1" applyAlignment="1">
      <alignment horizontal="left"/>
    </xf>
    <xf numFmtId="0" fontId="0" fillId="13" borderId="28" xfId="0" applyFill="1" applyBorder="1" applyAlignment="1">
      <alignment horizontal="center"/>
    </xf>
    <xf numFmtId="0" fontId="0" fillId="13" borderId="29" xfId="0" applyFill="1" applyBorder="1" applyAlignment="1">
      <alignment horizontal="center"/>
    </xf>
    <xf numFmtId="0" fontId="0" fillId="25" borderId="69" xfId="0" applyFill="1" applyBorder="1" applyAlignment="1">
      <alignment horizontal="center"/>
    </xf>
    <xf numFmtId="0" fontId="0" fillId="25" borderId="58" xfId="0" applyFill="1" applyBorder="1" applyAlignment="1">
      <alignment horizontal="center"/>
    </xf>
    <xf numFmtId="0" fontId="0" fillId="25" borderId="54" xfId="0" applyFill="1" applyBorder="1" applyAlignment="1">
      <alignment horizontal="center"/>
    </xf>
    <xf numFmtId="0" fontId="0" fillId="25" borderId="48" xfId="0" applyFill="1" applyBorder="1" applyAlignment="1">
      <alignment horizontal="center"/>
    </xf>
    <xf numFmtId="0" fontId="0" fillId="25" borderId="56" xfId="0" applyFill="1" applyBorder="1" applyAlignment="1">
      <alignment horizontal="center"/>
    </xf>
    <xf numFmtId="0" fontId="0" fillId="25" borderId="57" xfId="0" applyFill="1" applyBorder="1" applyAlignment="1">
      <alignment horizontal="center"/>
    </xf>
    <xf numFmtId="0" fontId="0" fillId="25" borderId="49" xfId="0" applyFill="1" applyBorder="1" applyAlignment="1">
      <alignment horizontal="center"/>
    </xf>
    <xf numFmtId="0" fontId="0" fillId="25" borderId="43" xfId="0" applyFill="1" applyBorder="1" applyAlignment="1">
      <alignment horizontal="center"/>
    </xf>
    <xf numFmtId="0" fontId="0" fillId="25" borderId="44" xfId="0" applyFill="1" applyBorder="1" applyAlignment="1">
      <alignment horizontal="center"/>
    </xf>
    <xf numFmtId="0" fontId="0" fillId="25" borderId="45" xfId="0" applyFill="1" applyBorder="1" applyAlignment="1">
      <alignment horizontal="center"/>
    </xf>
    <xf numFmtId="0" fontId="0" fillId="25" borderId="47" xfId="0" applyFill="1" applyBorder="1" applyAlignment="1">
      <alignment horizontal="center"/>
    </xf>
    <xf numFmtId="0" fontId="0" fillId="25" borderId="50" xfId="0" applyFill="1" applyBorder="1" applyAlignment="1">
      <alignment horizontal="center"/>
    </xf>
    <xf numFmtId="0" fontId="0" fillId="25" borderId="51" xfId="0" applyFill="1" applyBorder="1" applyAlignment="1">
      <alignment horizontal="center"/>
    </xf>
    <xf numFmtId="0" fontId="0" fillId="25" borderId="52" xfId="0" applyFill="1" applyBorder="1" applyAlignment="1">
      <alignment horizontal="center"/>
    </xf>
    <xf numFmtId="0" fontId="0" fillId="26" borderId="95" xfId="0" applyFill="1" applyBorder="1" applyAlignment="1">
      <alignment horizontal="center"/>
    </xf>
    <xf numFmtId="0" fontId="0" fillId="26" borderId="70" xfId="0" applyFill="1" applyBorder="1" applyAlignment="1">
      <alignment horizontal="center"/>
    </xf>
    <xf numFmtId="0" fontId="0" fillId="26" borderId="54" xfId="0" applyFill="1" applyBorder="1" applyAlignment="1">
      <alignment horizontal="center"/>
    </xf>
    <xf numFmtId="0" fontId="0" fillId="26" borderId="44" xfId="0" applyFill="1" applyBorder="1" applyAlignment="1">
      <alignment horizontal="center"/>
    </xf>
    <xf numFmtId="0" fontId="0" fillId="26" borderId="49" xfId="0" applyFill="1" applyBorder="1" applyAlignment="1">
      <alignment horizontal="center"/>
    </xf>
    <xf numFmtId="0" fontId="0" fillId="26" borderId="57" xfId="0" applyFill="1" applyBorder="1" applyAlignment="1">
      <alignment horizontal="center"/>
    </xf>
    <xf numFmtId="0" fontId="0" fillId="26" borderId="48" xfId="0" applyFill="1" applyBorder="1" applyAlignment="1">
      <alignment horizontal="center"/>
    </xf>
    <xf numFmtId="0" fontId="0" fillId="0" borderId="100" xfId="0" applyBorder="1" applyAlignment="1">
      <alignment horizontal="center"/>
    </xf>
    <xf numFmtId="0" fontId="0" fillId="26" borderId="43" xfId="0" applyFill="1" applyBorder="1" applyAlignment="1">
      <alignment horizontal="center"/>
    </xf>
    <xf numFmtId="0" fontId="0" fillId="26" borderId="45" xfId="0" applyFill="1" applyBorder="1" applyAlignment="1">
      <alignment horizontal="center"/>
    </xf>
    <xf numFmtId="0" fontId="0" fillId="26" borderId="47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26" borderId="50" xfId="0" applyFill="1" applyBorder="1" applyAlignment="1">
      <alignment horizontal="center"/>
    </xf>
    <xf numFmtId="0" fontId="0" fillId="26" borderId="51" xfId="0" applyFill="1" applyBorder="1" applyAlignment="1">
      <alignment horizontal="center"/>
    </xf>
    <xf numFmtId="0" fontId="0" fillId="26" borderId="52" xfId="0" applyFill="1" applyBorder="1" applyAlignment="1">
      <alignment horizontal="center"/>
    </xf>
    <xf numFmtId="0" fontId="0" fillId="16" borderId="95" xfId="0" applyFill="1" applyBorder="1" applyAlignment="1">
      <alignment horizontal="center"/>
    </xf>
    <xf numFmtId="0" fontId="0" fillId="16" borderId="69" xfId="0" applyFill="1" applyBorder="1" applyAlignment="1">
      <alignment horizontal="center"/>
    </xf>
    <xf numFmtId="0" fontId="0" fillId="16" borderId="70" xfId="0" applyFill="1" applyBorder="1" applyAlignment="1">
      <alignment horizontal="center"/>
    </xf>
    <xf numFmtId="0" fontId="0" fillId="16" borderId="58" xfId="0" applyFill="1" applyBorder="1" applyAlignment="1">
      <alignment horizontal="center"/>
    </xf>
    <xf numFmtId="0" fontId="0" fillId="16" borderId="43" xfId="0" applyFill="1" applyBorder="1" applyAlignment="1">
      <alignment horizontal="center"/>
    </xf>
    <xf numFmtId="0" fontId="0" fillId="16" borderId="44" xfId="0" applyFill="1" applyBorder="1" applyAlignment="1">
      <alignment horizontal="center"/>
    </xf>
    <xf numFmtId="0" fontId="0" fillId="16" borderId="48" xfId="0" applyFill="1" applyBorder="1" applyAlignment="1">
      <alignment horizontal="center"/>
    </xf>
    <xf numFmtId="0" fontId="0" fillId="16" borderId="49" xfId="0" applyFill="1" applyBorder="1" applyAlignment="1">
      <alignment horizontal="center"/>
    </xf>
    <xf numFmtId="0" fontId="0" fillId="16" borderId="57" xfId="0" applyFill="1" applyBorder="1" applyAlignment="1">
      <alignment horizontal="center"/>
    </xf>
    <xf numFmtId="0" fontId="0" fillId="16" borderId="45" xfId="0" applyFill="1" applyBorder="1" applyAlignment="1">
      <alignment horizontal="center"/>
    </xf>
    <xf numFmtId="0" fontId="0" fillId="16" borderId="47" xfId="0" applyFill="1" applyBorder="1" applyAlignment="1">
      <alignment horizontal="center"/>
    </xf>
    <xf numFmtId="0" fontId="0" fillId="16" borderId="50" xfId="0" applyFill="1" applyBorder="1" applyAlignment="1">
      <alignment horizontal="center"/>
    </xf>
    <xf numFmtId="0" fontId="0" fillId="16" borderId="51" xfId="0" applyFill="1" applyBorder="1" applyAlignment="1">
      <alignment horizontal="center"/>
    </xf>
    <xf numFmtId="0" fontId="0" fillId="16" borderId="52" xfId="0" applyFill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27" borderId="69" xfId="0" applyFill="1" applyBorder="1" applyAlignment="1">
      <alignment horizontal="center"/>
    </xf>
    <xf numFmtId="0" fontId="0" fillId="27" borderId="95" xfId="0" applyFill="1" applyBorder="1" applyAlignment="1">
      <alignment horizontal="center"/>
    </xf>
    <xf numFmtId="0" fontId="0" fillId="27" borderId="58" xfId="0" applyFill="1" applyBorder="1" applyAlignment="1">
      <alignment horizontal="center"/>
    </xf>
    <xf numFmtId="0" fontId="0" fillId="27" borderId="70" xfId="0" applyFill="1" applyBorder="1" applyAlignment="1">
      <alignment horizontal="center"/>
    </xf>
    <xf numFmtId="0" fontId="0" fillId="27" borderId="57" xfId="0" applyFill="1" applyBorder="1" applyAlignment="1">
      <alignment horizontal="center"/>
    </xf>
    <xf numFmtId="0" fontId="0" fillId="27" borderId="44" xfId="0" applyFill="1" applyBorder="1" applyAlignment="1">
      <alignment horizontal="center"/>
    </xf>
    <xf numFmtId="0" fontId="0" fillId="27" borderId="48" xfId="0" applyFill="1" applyBorder="1" applyAlignment="1">
      <alignment horizontal="center"/>
    </xf>
    <xf numFmtId="0" fontId="0" fillId="27" borderId="73" xfId="0" applyFill="1" applyBorder="1" applyAlignment="1">
      <alignment horizontal="center"/>
    </xf>
    <xf numFmtId="0" fontId="0" fillId="27" borderId="56" xfId="0" applyFill="1" applyBorder="1" applyAlignment="1">
      <alignment horizontal="center"/>
    </xf>
    <xf numFmtId="0" fontId="0" fillId="27" borderId="49" xfId="0" applyFill="1" applyBorder="1" applyAlignment="1">
      <alignment horizontal="center"/>
    </xf>
    <xf numFmtId="0" fontId="0" fillId="27" borderId="43" xfId="0" applyFill="1" applyBorder="1" applyAlignment="1">
      <alignment horizontal="center"/>
    </xf>
    <xf numFmtId="0" fontId="0" fillId="27" borderId="47" xfId="0" applyFill="1" applyBorder="1" applyAlignment="1">
      <alignment horizontal="center"/>
    </xf>
    <xf numFmtId="0" fontId="0" fillId="27" borderId="50" xfId="0" applyFill="1" applyBorder="1" applyAlignment="1">
      <alignment horizontal="center"/>
    </xf>
    <xf numFmtId="0" fontId="0" fillId="27" borderId="51" xfId="0" applyFill="1" applyBorder="1" applyAlignment="1">
      <alignment horizontal="center"/>
    </xf>
    <xf numFmtId="0" fontId="0" fillId="27" borderId="52" xfId="0" applyFill="1" applyBorder="1" applyAlignment="1">
      <alignment horizontal="center"/>
    </xf>
    <xf numFmtId="0" fontId="0" fillId="0" borderId="0" xfId="0" applyFill="1"/>
    <xf numFmtId="0" fontId="0" fillId="28" borderId="43" xfId="0" applyFill="1" applyBorder="1" applyAlignment="1">
      <alignment horizontal="center"/>
    </xf>
    <xf numFmtId="0" fontId="0" fillId="28" borderId="44" xfId="0" applyFill="1" applyBorder="1" applyAlignment="1">
      <alignment horizontal="center"/>
    </xf>
    <xf numFmtId="0" fontId="0" fillId="28" borderId="60" xfId="0" applyFill="1" applyBorder="1" applyAlignment="1">
      <alignment horizontal="center"/>
    </xf>
    <xf numFmtId="0" fontId="0" fillId="28" borderId="48" xfId="0" applyFill="1" applyBorder="1" applyAlignment="1">
      <alignment horizontal="center"/>
    </xf>
    <xf numFmtId="0" fontId="0" fillId="28" borderId="49" xfId="0" applyFill="1" applyBorder="1" applyAlignment="1">
      <alignment horizontal="center"/>
    </xf>
    <xf numFmtId="0" fontId="0" fillId="28" borderId="47" xfId="0" applyFill="1" applyBorder="1" applyAlignment="1">
      <alignment horizontal="center"/>
    </xf>
    <xf numFmtId="0" fontId="0" fillId="28" borderId="48" xfId="0" applyFont="1" applyFill="1" applyBorder="1" applyAlignment="1">
      <alignment horizontal="left"/>
    </xf>
    <xf numFmtId="0" fontId="0" fillId="28" borderId="50" xfId="0" applyFill="1" applyBorder="1" applyAlignment="1">
      <alignment horizontal="center"/>
    </xf>
    <xf numFmtId="0" fontId="0" fillId="28" borderId="51" xfId="0" applyFill="1" applyBorder="1" applyAlignment="1">
      <alignment horizontal="center"/>
    </xf>
    <xf numFmtId="0" fontId="0" fillId="28" borderId="57" xfId="0" applyFill="1" applyBorder="1" applyAlignment="1">
      <alignment horizontal="center"/>
    </xf>
    <xf numFmtId="0" fontId="0" fillId="28" borderId="48" xfId="0" applyFill="1" applyBorder="1"/>
    <xf numFmtId="0" fontId="0" fillId="28" borderId="44" xfId="0" applyFill="1" applyBorder="1"/>
    <xf numFmtId="0" fontId="0" fillId="28" borderId="49" xfId="0" applyFill="1" applyBorder="1"/>
    <xf numFmtId="0" fontId="0" fillId="28" borderId="51" xfId="0" applyFill="1" applyBorder="1"/>
    <xf numFmtId="0" fontId="0" fillId="28" borderId="52" xfId="0" applyFill="1" applyBorder="1"/>
    <xf numFmtId="0" fontId="0" fillId="28" borderId="54" xfId="0" applyFill="1" applyBorder="1" applyAlignment="1">
      <alignment horizontal="center"/>
    </xf>
    <xf numFmtId="0" fontId="0" fillId="28" borderId="56" xfId="0" applyFill="1" applyBorder="1" applyAlignment="1">
      <alignment horizontal="center"/>
    </xf>
    <xf numFmtId="0" fontId="0" fillId="28" borderId="56" xfId="0" applyFill="1" applyBorder="1"/>
    <xf numFmtId="0" fontId="0" fillId="28" borderId="54" xfId="0" applyFill="1" applyBorder="1"/>
    <xf numFmtId="0" fontId="0" fillId="28" borderId="57" xfId="0" applyFill="1" applyBorder="1"/>
    <xf numFmtId="0" fontId="0" fillId="28" borderId="44" xfId="0" applyFont="1" applyFill="1" applyBorder="1" applyAlignment="1">
      <alignment horizontal="left"/>
    </xf>
    <xf numFmtId="0" fontId="0" fillId="28" borderId="45" xfId="0" applyFill="1" applyBorder="1"/>
    <xf numFmtId="0" fontId="0" fillId="0" borderId="101" xfId="0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29" borderId="4" xfId="0" applyFont="1" applyFill="1" applyBorder="1" applyAlignment="1">
      <alignment horizontal="left"/>
    </xf>
    <xf numFmtId="0" fontId="0" fillId="29" borderId="23" xfId="0" applyFill="1" applyBorder="1"/>
    <xf numFmtId="0" fontId="0" fillId="29" borderId="24" xfId="0" applyFill="1" applyBorder="1"/>
    <xf numFmtId="0" fontId="0" fillId="29" borderId="25" xfId="0" applyFont="1" applyFill="1" applyBorder="1" applyAlignment="1">
      <alignment horizontal="left"/>
    </xf>
    <xf numFmtId="0" fontId="0" fillId="29" borderId="0" xfId="0" applyFont="1" applyFill="1" applyBorder="1" applyAlignment="1">
      <alignment horizontal="left"/>
    </xf>
    <xf numFmtId="0" fontId="0" fillId="29" borderId="26" xfId="0" applyFont="1" applyFill="1" applyBorder="1" applyAlignment="1">
      <alignment horizontal="left"/>
    </xf>
    <xf numFmtId="0" fontId="0" fillId="29" borderId="27" xfId="0" applyFill="1" applyBorder="1" applyAlignment="1">
      <alignment horizontal="center"/>
    </xf>
    <xf numFmtId="0" fontId="0" fillId="29" borderId="28" xfId="0" applyFill="1" applyBorder="1" applyAlignment="1">
      <alignment horizontal="center"/>
    </xf>
    <xf numFmtId="0" fontId="0" fillId="29" borderId="29" xfId="0" applyFill="1" applyBorder="1" applyAlignment="1">
      <alignment horizontal="center"/>
    </xf>
    <xf numFmtId="0" fontId="0" fillId="30" borderId="4" xfId="0" applyFont="1" applyFill="1" applyBorder="1" applyAlignment="1">
      <alignment horizontal="left"/>
    </xf>
    <xf numFmtId="0" fontId="0" fillId="30" borderId="23" xfId="0" applyFill="1" applyBorder="1" applyAlignment="1">
      <alignment horizontal="center"/>
    </xf>
    <xf numFmtId="0" fontId="0" fillId="30" borderId="24" xfId="0" applyFill="1" applyBorder="1" applyAlignment="1">
      <alignment horizontal="center"/>
    </xf>
    <xf numFmtId="0" fontId="0" fillId="30" borderId="27" xfId="0" applyFont="1" applyFill="1" applyBorder="1" applyAlignment="1">
      <alignment horizontal="left"/>
    </xf>
    <xf numFmtId="0" fontId="0" fillId="30" borderId="28" xfId="0" applyFill="1" applyBorder="1" applyAlignment="1">
      <alignment horizontal="center"/>
    </xf>
    <xf numFmtId="0" fontId="0" fillId="30" borderId="29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73" xfId="0" applyBorder="1"/>
    <xf numFmtId="0" fontId="0" fillId="0" borderId="79" xfId="0" applyBorder="1"/>
    <xf numFmtId="0" fontId="0" fillId="0" borderId="88" xfId="0" applyBorder="1"/>
    <xf numFmtId="0" fontId="0" fillId="0" borderId="76" xfId="0" applyBorder="1"/>
    <xf numFmtId="9" fontId="0" fillId="0" borderId="58" xfId="0" applyNumberFormat="1" applyBorder="1" applyAlignment="1">
      <alignment horizontal="center"/>
    </xf>
    <xf numFmtId="0" fontId="0" fillId="0" borderId="25" xfId="0" applyBorder="1"/>
    <xf numFmtId="0" fontId="5" fillId="0" borderId="0" xfId="0" applyFont="1" applyBorder="1"/>
    <xf numFmtId="0" fontId="0" fillId="31" borderId="4" xfId="0" applyFont="1" applyFill="1" applyBorder="1" applyAlignment="1">
      <alignment horizontal="left"/>
    </xf>
    <xf numFmtId="0" fontId="0" fillId="31" borderId="23" xfId="0" applyFill="1" applyBorder="1" applyAlignment="1">
      <alignment horizontal="center"/>
    </xf>
    <xf numFmtId="0" fontId="0" fillId="31" borderId="24" xfId="0" applyFill="1" applyBorder="1" applyAlignment="1">
      <alignment horizontal="center"/>
    </xf>
    <xf numFmtId="0" fontId="0" fillId="31" borderId="25" xfId="0" applyFont="1" applyFill="1" applyBorder="1" applyAlignment="1">
      <alignment horizontal="left"/>
    </xf>
    <xf numFmtId="0" fontId="0" fillId="31" borderId="0" xfId="0" applyFill="1" applyBorder="1" applyAlignment="1">
      <alignment horizontal="center"/>
    </xf>
    <xf numFmtId="0" fontId="0" fillId="31" borderId="26" xfId="0" applyFill="1" applyBorder="1" applyAlignment="1">
      <alignment horizontal="center"/>
    </xf>
    <xf numFmtId="0" fontId="0" fillId="31" borderId="27" xfId="0" applyFill="1" applyBorder="1" applyAlignment="1">
      <alignment horizontal="center"/>
    </xf>
    <xf numFmtId="0" fontId="0" fillId="31" borderId="28" xfId="0" applyFill="1" applyBorder="1" applyAlignment="1">
      <alignment horizontal="center"/>
    </xf>
    <xf numFmtId="0" fontId="0" fillId="31" borderId="29" xfId="0" applyFill="1" applyBorder="1" applyAlignment="1">
      <alignment horizontal="center"/>
    </xf>
    <xf numFmtId="0" fontId="0" fillId="32" borderId="4" xfId="0" applyFont="1" applyFill="1" applyBorder="1" applyAlignment="1">
      <alignment horizontal="left"/>
    </xf>
    <xf numFmtId="0" fontId="0" fillId="32" borderId="23" xfId="0" applyFill="1" applyBorder="1" applyAlignment="1">
      <alignment horizontal="center"/>
    </xf>
    <xf numFmtId="0" fontId="0" fillId="32" borderId="24" xfId="0" applyFill="1" applyBorder="1" applyAlignment="1">
      <alignment horizontal="center"/>
    </xf>
    <xf numFmtId="0" fontId="0" fillId="32" borderId="27" xfId="0" applyFont="1" applyFill="1" applyBorder="1" applyAlignment="1">
      <alignment horizontal="left"/>
    </xf>
    <xf numFmtId="0" fontId="0" fillId="32" borderId="28" xfId="0" applyFill="1" applyBorder="1" applyAlignment="1">
      <alignment horizontal="center"/>
    </xf>
    <xf numFmtId="0" fontId="0" fillId="32" borderId="29" xfId="0" applyFill="1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48" xfId="0" applyFill="1" applyBorder="1"/>
    <xf numFmtId="0" fontId="0" fillId="0" borderId="57" xfId="0" applyFill="1" applyBorder="1" applyAlignment="1">
      <alignment horizontal="center"/>
    </xf>
    <xf numFmtId="0" fontId="0" fillId="0" borderId="102" xfId="0" applyBorder="1" applyAlignment="1">
      <alignment horizontal="center"/>
    </xf>
    <xf numFmtId="0" fontId="0" fillId="0" borderId="88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73" xfId="0" applyFill="1" applyBorder="1" applyAlignment="1">
      <alignment horizontal="center"/>
    </xf>
    <xf numFmtId="0" fontId="0" fillId="0" borderId="88" xfId="0" applyFill="1" applyBorder="1"/>
    <xf numFmtId="0" fontId="0" fillId="0" borderId="99" xfId="0" applyBorder="1"/>
    <xf numFmtId="0" fontId="0" fillId="0" borderId="50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96" xfId="0" applyFill="1" applyBorder="1" applyAlignment="1">
      <alignment horizontal="center"/>
    </xf>
    <xf numFmtId="0" fontId="0" fillId="28" borderId="78" xfId="0" applyFill="1" applyBorder="1" applyAlignment="1">
      <alignment horizontal="center"/>
    </xf>
    <xf numFmtId="0" fontId="0" fillId="32" borderId="43" xfId="0" applyFill="1" applyBorder="1" applyAlignment="1">
      <alignment horizontal="center"/>
    </xf>
    <xf numFmtId="0" fontId="0" fillId="32" borderId="44" xfId="0" applyFill="1" applyBorder="1" applyAlignment="1">
      <alignment horizontal="center"/>
    </xf>
    <xf numFmtId="0" fontId="0" fillId="32" borderId="48" xfId="0" applyFill="1" applyBorder="1" applyAlignment="1">
      <alignment horizontal="center"/>
    </xf>
    <xf numFmtId="0" fontId="0" fillId="32" borderId="44" xfId="0" applyFill="1" applyBorder="1"/>
    <xf numFmtId="0" fontId="0" fillId="32" borderId="48" xfId="0" applyFill="1" applyBorder="1"/>
    <xf numFmtId="0" fontId="0" fillId="32" borderId="45" xfId="0" applyFill="1" applyBorder="1"/>
    <xf numFmtId="0" fontId="0" fillId="32" borderId="47" xfId="0" applyFill="1" applyBorder="1" applyAlignment="1">
      <alignment horizontal="center"/>
    </xf>
    <xf numFmtId="0" fontId="0" fillId="32" borderId="48" xfId="0" applyFont="1" applyFill="1" applyBorder="1" applyAlignment="1">
      <alignment horizontal="left"/>
    </xf>
    <xf numFmtId="0" fontId="0" fillId="32" borderId="49" xfId="0" applyFill="1" applyBorder="1"/>
    <xf numFmtId="0" fontId="0" fillId="32" borderId="50" xfId="0" applyFill="1" applyBorder="1" applyAlignment="1">
      <alignment horizontal="center"/>
    </xf>
    <xf numFmtId="0" fontId="0" fillId="32" borderId="51" xfId="0" applyFill="1" applyBorder="1" applyAlignment="1">
      <alignment horizontal="center"/>
    </xf>
    <xf numFmtId="0" fontId="0" fillId="32" borderId="51" xfId="0" applyFill="1" applyBorder="1"/>
    <xf numFmtId="0" fontId="0" fillId="32" borderId="52" xfId="0" applyFill="1" applyBorder="1"/>
    <xf numFmtId="0" fontId="0" fillId="32" borderId="78" xfId="0" applyFill="1" applyBorder="1" applyAlignment="1">
      <alignment horizontal="center"/>
    </xf>
    <xf numFmtId="0" fontId="0" fillId="32" borderId="60" xfId="0" applyFill="1" applyBorder="1" applyAlignment="1">
      <alignment horizontal="center"/>
    </xf>
    <xf numFmtId="0" fontId="0" fillId="32" borderId="56" xfId="0" applyFill="1" applyBorder="1" applyAlignment="1">
      <alignment horizontal="center"/>
    </xf>
    <xf numFmtId="0" fontId="0" fillId="32" borderId="49" xfId="0" applyFill="1" applyBorder="1" applyAlignment="1">
      <alignment horizontal="center"/>
    </xf>
    <xf numFmtId="0" fontId="0" fillId="32" borderId="60" xfId="0" applyFill="1" applyBorder="1"/>
    <xf numFmtId="0" fontId="0" fillId="33" borderId="43" xfId="0" applyFill="1" applyBorder="1" applyAlignment="1">
      <alignment horizontal="center"/>
    </xf>
    <xf numFmtId="0" fontId="7" fillId="33" borderId="44" xfId="0" applyFont="1" applyFill="1" applyBorder="1" applyAlignment="1">
      <alignment horizontal="center"/>
    </xf>
    <xf numFmtId="0" fontId="0" fillId="33" borderId="44" xfId="0" applyFill="1" applyBorder="1" applyAlignment="1">
      <alignment horizontal="center"/>
    </xf>
    <xf numFmtId="0" fontId="0" fillId="33" borderId="48" xfId="0" applyFill="1" applyBorder="1" applyAlignment="1">
      <alignment horizontal="center"/>
    </xf>
    <xf numFmtId="0" fontId="0" fillId="33" borderId="48" xfId="0" applyFill="1" applyBorder="1"/>
    <xf numFmtId="0" fontId="7" fillId="33" borderId="44" xfId="0" applyFont="1" applyFill="1" applyBorder="1"/>
    <xf numFmtId="0" fontId="0" fillId="33" borderId="45" xfId="0" applyFill="1" applyBorder="1"/>
    <xf numFmtId="0" fontId="0" fillId="33" borderId="47" xfId="0" applyFill="1" applyBorder="1" applyAlignment="1">
      <alignment horizontal="center"/>
    </xf>
    <xf numFmtId="0" fontId="7" fillId="33" borderId="48" xfId="0" applyFont="1" applyFill="1" applyBorder="1"/>
    <xf numFmtId="0" fontId="7" fillId="33" borderId="48" xfId="0" applyFont="1" applyFill="1" applyBorder="1" applyAlignment="1">
      <alignment horizontal="left"/>
    </xf>
    <xf numFmtId="0" fontId="7" fillId="33" borderId="49" xfId="0" applyFont="1" applyFill="1" applyBorder="1"/>
    <xf numFmtId="0" fontId="0" fillId="33" borderId="49" xfId="0" applyFill="1" applyBorder="1"/>
    <xf numFmtId="0" fontId="0" fillId="33" borderId="50" xfId="0" applyFill="1" applyBorder="1" applyAlignment="1">
      <alignment horizontal="center"/>
    </xf>
    <xf numFmtId="0" fontId="0" fillId="33" borderId="51" xfId="0" applyFill="1" applyBorder="1" applyAlignment="1">
      <alignment horizontal="center"/>
    </xf>
    <xf numFmtId="0" fontId="0" fillId="33" borderId="51" xfId="0" applyFill="1" applyBorder="1"/>
    <xf numFmtId="0" fontId="0" fillId="33" borderId="52" xfId="0" applyFill="1" applyBorder="1"/>
    <xf numFmtId="0" fontId="0" fillId="33" borderId="78" xfId="0" applyFill="1" applyBorder="1" applyAlignment="1">
      <alignment horizontal="center"/>
    </xf>
    <xf numFmtId="0" fontId="0" fillId="33" borderId="54" xfId="0" applyFill="1" applyBorder="1" applyAlignment="1">
      <alignment horizontal="center"/>
    </xf>
    <xf numFmtId="0" fontId="0" fillId="33" borderId="44" xfId="0" applyFill="1" applyBorder="1"/>
    <xf numFmtId="0" fontId="0" fillId="33" borderId="79" xfId="0" applyFill="1" applyBorder="1"/>
    <xf numFmtId="0" fontId="0" fillId="32" borderId="56" xfId="0" applyFill="1" applyBorder="1"/>
    <xf numFmtId="0" fontId="0" fillId="33" borderId="57" xfId="0" applyFill="1" applyBorder="1" applyAlignment="1">
      <alignment horizontal="center"/>
    </xf>
    <xf numFmtId="0" fontId="5" fillId="33" borderId="47" xfId="0" applyFont="1" applyFill="1" applyBorder="1" applyAlignment="1">
      <alignment horizontal="center"/>
    </xf>
    <xf numFmtId="0" fontId="8" fillId="33" borderId="44" xfId="0" applyFont="1" applyFill="1" applyBorder="1" applyAlignment="1">
      <alignment horizontal="left"/>
    </xf>
    <xf numFmtId="0" fontId="8" fillId="33" borderId="44" xfId="0" applyFont="1" applyFill="1" applyBorder="1"/>
    <xf numFmtId="0" fontId="8" fillId="33" borderId="48" xfId="0" applyFont="1" applyFill="1" applyBorder="1"/>
    <xf numFmtId="0" fontId="0" fillId="28" borderId="104" xfId="0" applyFill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2" xfId="0" applyBorder="1"/>
    <xf numFmtId="0" fontId="0" fillId="0" borderId="105" xfId="0" applyBorder="1"/>
    <xf numFmtId="0" fontId="0" fillId="0" borderId="106" xfId="0" applyBorder="1"/>
    <xf numFmtId="0" fontId="0" fillId="0" borderId="107" xfId="0" applyBorder="1" applyAlignment="1">
      <alignment horizontal="center"/>
    </xf>
    <xf numFmtId="0" fontId="0" fillId="0" borderId="108" xfId="0" applyFont="1" applyBorder="1" applyAlignment="1">
      <alignment horizontal="center"/>
    </xf>
    <xf numFmtId="0" fontId="0" fillId="0" borderId="108" xfId="0" applyBorder="1"/>
    <xf numFmtId="0" fontId="0" fillId="0" borderId="109" xfId="0" applyBorder="1"/>
    <xf numFmtId="0" fontId="0" fillId="0" borderId="38" xfId="0" applyBorder="1"/>
    <xf numFmtId="0" fontId="0" fillId="0" borderId="67" xfId="0" applyBorder="1"/>
    <xf numFmtId="0" fontId="9" fillId="0" borderId="0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0" fillId="0" borderId="68" xfId="0" applyBorder="1"/>
    <xf numFmtId="0" fontId="0" fillId="0" borderId="70" xfId="0" applyBorder="1"/>
    <xf numFmtId="0" fontId="0" fillId="0" borderId="98" xfId="0" applyBorder="1"/>
    <xf numFmtId="0" fontId="0" fillId="0" borderId="10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34" borderId="92" xfId="0" applyFill="1" applyBorder="1" applyAlignment="1">
      <alignment horizontal="center"/>
    </xf>
    <xf numFmtId="0" fontId="0" fillId="34" borderId="92" xfId="0" applyFill="1" applyBorder="1"/>
    <xf numFmtId="0" fontId="0" fillId="34" borderId="112" xfId="0" applyFill="1" applyBorder="1" applyAlignment="1">
      <alignment horizontal="center"/>
    </xf>
    <xf numFmtId="0" fontId="0" fillId="34" borderId="113" xfId="0" applyFill="1" applyBorder="1" applyAlignment="1">
      <alignment horizontal="center"/>
    </xf>
    <xf numFmtId="0" fontId="0" fillId="34" borderId="114" xfId="0" applyFill="1" applyBorder="1" applyAlignment="1">
      <alignment horizontal="center"/>
    </xf>
    <xf numFmtId="0" fontId="0" fillId="34" borderId="116" xfId="0" applyFill="1" applyBorder="1" applyAlignment="1">
      <alignment horizontal="center"/>
    </xf>
    <xf numFmtId="0" fontId="0" fillId="34" borderId="117" xfId="0" applyFill="1" applyBorder="1" applyAlignment="1">
      <alignment horizontal="center"/>
    </xf>
    <xf numFmtId="0" fontId="0" fillId="34" borderId="112" xfId="0" applyFill="1" applyBorder="1"/>
    <xf numFmtId="0" fontId="0" fillId="34" borderId="122" xfId="0" applyFill="1" applyBorder="1" applyAlignment="1">
      <alignment horizontal="center"/>
    </xf>
    <xf numFmtId="0" fontId="0" fillId="0" borderId="92" xfId="0" applyBorder="1" applyAlignment="1">
      <alignment horizontal="center"/>
    </xf>
    <xf numFmtId="0" fontId="0" fillId="32" borderId="92" xfId="0" applyFill="1" applyBorder="1" applyAlignment="1">
      <alignment horizontal="center"/>
    </xf>
    <xf numFmtId="0" fontId="0" fillId="32" borderId="110" xfId="0" applyFill="1" applyBorder="1" applyAlignment="1">
      <alignment horizontal="center"/>
    </xf>
    <xf numFmtId="0" fontId="0" fillId="0" borderId="117" xfId="0" applyBorder="1" applyAlignment="1">
      <alignment horizontal="center"/>
    </xf>
    <xf numFmtId="0" fontId="0" fillId="34" borderId="117" xfId="0" applyFill="1" applyBorder="1"/>
    <xf numFmtId="0" fontId="0" fillId="0" borderId="112" xfId="0" applyBorder="1" applyAlignment="1">
      <alignment horizontal="center"/>
    </xf>
    <xf numFmtId="0" fontId="0" fillId="0" borderId="123" xfId="0" applyBorder="1" applyAlignment="1">
      <alignment horizontal="center"/>
    </xf>
    <xf numFmtId="0" fontId="0" fillId="32" borderId="118" xfId="0" applyFill="1" applyBorder="1" applyAlignment="1">
      <alignment horizontal="center"/>
    </xf>
    <xf numFmtId="0" fontId="0" fillId="32" borderId="112" xfId="0" applyFill="1" applyBorder="1" applyAlignment="1">
      <alignment horizontal="center"/>
    </xf>
    <xf numFmtId="0" fontId="0" fillId="35" borderId="118" xfId="0" applyFill="1" applyBorder="1" applyAlignment="1">
      <alignment horizontal="center"/>
    </xf>
    <xf numFmtId="0" fontId="0" fillId="35" borderId="110" xfId="0" applyFill="1" applyBorder="1" applyAlignment="1">
      <alignment horizontal="center"/>
    </xf>
    <xf numFmtId="0" fontId="0" fillId="35" borderId="112" xfId="0" applyFill="1" applyBorder="1" applyAlignment="1">
      <alignment horizontal="center"/>
    </xf>
    <xf numFmtId="0" fontId="0" fillId="35" borderId="92" xfId="0" applyFill="1" applyBorder="1" applyAlignment="1">
      <alignment horizontal="center"/>
    </xf>
    <xf numFmtId="0" fontId="0" fillId="35" borderId="0" xfId="0" applyFill="1" applyBorder="1" applyAlignment="1">
      <alignment horizontal="center"/>
    </xf>
    <xf numFmtId="0" fontId="0" fillId="35" borderId="111" xfId="0" applyFill="1" applyBorder="1" applyAlignment="1">
      <alignment horizontal="center"/>
    </xf>
    <xf numFmtId="0" fontId="0" fillId="35" borderId="113" xfId="0" applyFill="1" applyBorder="1" applyAlignment="1">
      <alignment horizontal="center"/>
    </xf>
    <xf numFmtId="0" fontId="0" fillId="34" borderId="59" xfId="0" applyFill="1" applyBorder="1" applyAlignment="1">
      <alignment horizontal="center"/>
    </xf>
    <xf numFmtId="0" fontId="0" fillId="35" borderId="119" xfId="0" applyFill="1" applyBorder="1" applyAlignment="1">
      <alignment horizontal="center"/>
    </xf>
    <xf numFmtId="0" fontId="0" fillId="0" borderId="92" xfId="0" applyBorder="1"/>
    <xf numFmtId="0" fontId="0" fillId="0" borderId="92" xfId="0" applyFill="1" applyBorder="1" applyAlignment="1">
      <alignment horizontal="center"/>
    </xf>
    <xf numFmtId="0" fontId="0" fillId="0" borderId="92" xfId="0" applyFill="1" applyBorder="1"/>
    <xf numFmtId="0" fontId="0" fillId="32" borderId="92" xfId="0" applyFill="1" applyBorder="1"/>
    <xf numFmtId="0" fontId="0" fillId="32" borderId="110" xfId="0" applyFont="1" applyFill="1" applyBorder="1" applyAlignment="1">
      <alignment horizontal="left"/>
    </xf>
    <xf numFmtId="0" fontId="0" fillId="0" borderId="117" xfId="0" applyFill="1" applyBorder="1" applyAlignment="1">
      <alignment horizontal="center"/>
    </xf>
    <xf numFmtId="0" fontId="0" fillId="0" borderId="113" xfId="0" applyFill="1" applyBorder="1" applyAlignment="1">
      <alignment horizontal="center"/>
    </xf>
    <xf numFmtId="0" fontId="0" fillId="0" borderId="124" xfId="0" applyFill="1" applyBorder="1" applyAlignment="1">
      <alignment horizontal="center"/>
    </xf>
    <xf numFmtId="0" fontId="0" fillId="0" borderId="112" xfId="0" applyFill="1" applyBorder="1" applyAlignment="1">
      <alignment horizontal="center"/>
    </xf>
    <xf numFmtId="0" fontId="0" fillId="32" borderId="111" xfId="0" applyFill="1" applyBorder="1" applyAlignment="1">
      <alignment horizontal="center"/>
    </xf>
    <xf numFmtId="0" fontId="0" fillId="32" borderId="113" xfId="0" applyFill="1" applyBorder="1" applyAlignment="1">
      <alignment horizontal="center"/>
    </xf>
    <xf numFmtId="0" fontId="0" fillId="0" borderId="110" xfId="0" applyFill="1" applyBorder="1" applyAlignment="1">
      <alignment horizontal="center"/>
    </xf>
    <xf numFmtId="0" fontId="0" fillId="0" borderId="112" xfId="0" applyFill="1" applyBorder="1"/>
    <xf numFmtId="0" fontId="0" fillId="32" borderId="112" xfId="0" applyFill="1" applyBorder="1"/>
    <xf numFmtId="0" fontId="0" fillId="32" borderId="110" xfId="0" applyFill="1" applyBorder="1"/>
    <xf numFmtId="0" fontId="0" fillId="32" borderId="113" xfId="0" applyFill="1" applyBorder="1"/>
    <xf numFmtId="0" fontId="0" fillId="32" borderId="118" xfId="0" applyFill="1" applyBorder="1"/>
    <xf numFmtId="0" fontId="0" fillId="0" borderId="117" xfId="0" applyFill="1" applyBorder="1"/>
    <xf numFmtId="0" fontId="0" fillId="0" borderId="113" xfId="0" applyFill="1" applyBorder="1"/>
    <xf numFmtId="0" fontId="0" fillId="0" borderId="124" xfId="0" applyFill="1" applyBorder="1"/>
    <xf numFmtId="0" fontId="0" fillId="0" borderId="114" xfId="0" applyFill="1" applyBorder="1"/>
    <xf numFmtId="0" fontId="0" fillId="34" borderId="124" xfId="0" applyFill="1" applyBorder="1" applyAlignment="1">
      <alignment horizontal="center"/>
    </xf>
    <xf numFmtId="0" fontId="0" fillId="34" borderId="113" xfId="0" applyFill="1" applyBorder="1"/>
    <xf numFmtId="0" fontId="0" fillId="34" borderId="114" xfId="0" applyFill="1" applyBorder="1"/>
    <xf numFmtId="0" fontId="0" fillId="34" borderId="124" xfId="0" applyFill="1" applyBorder="1"/>
    <xf numFmtId="0" fontId="0" fillId="36" borderId="118" xfId="0" applyFill="1" applyBorder="1" applyAlignment="1">
      <alignment horizontal="center"/>
    </xf>
    <xf numFmtId="0" fontId="0" fillId="36" borderId="112" xfId="0" applyFill="1" applyBorder="1" applyAlignment="1">
      <alignment horizontal="center"/>
    </xf>
    <xf numFmtId="0" fontId="0" fillId="36" borderId="113" xfId="0" applyFill="1" applyBorder="1" applyAlignment="1">
      <alignment horizontal="center"/>
    </xf>
    <xf numFmtId="0" fontId="0" fillId="36" borderId="92" xfId="0" applyFill="1" applyBorder="1" applyAlignment="1">
      <alignment horizontal="center"/>
    </xf>
    <xf numFmtId="0" fontId="0" fillId="35" borderId="110" xfId="0" applyFill="1" applyBorder="1"/>
    <xf numFmtId="0" fontId="0" fillId="35" borderId="92" xfId="0" applyFill="1" applyBorder="1"/>
    <xf numFmtId="0" fontId="0" fillId="35" borderId="113" xfId="0" applyFill="1" applyBorder="1"/>
    <xf numFmtId="0" fontId="0" fillId="35" borderId="118" xfId="0" applyFill="1" applyBorder="1"/>
    <xf numFmtId="0" fontId="0" fillId="35" borderId="111" xfId="0" applyFill="1" applyBorder="1"/>
    <xf numFmtId="0" fontId="0" fillId="35" borderId="112" xfId="0" applyFill="1" applyBorder="1"/>
    <xf numFmtId="0" fontId="0" fillId="32" borderId="111" xfId="0" applyFill="1" applyBorder="1"/>
    <xf numFmtId="0" fontId="0" fillId="0" borderId="126" xfId="0" applyBorder="1" applyAlignment="1">
      <alignment horizontal="center"/>
    </xf>
    <xf numFmtId="0" fontId="0" fillId="0" borderId="127" xfId="0" applyFill="1" applyBorder="1" applyAlignment="1">
      <alignment horizontal="center"/>
    </xf>
    <xf numFmtId="0" fontId="0" fillId="0" borderId="90" xfId="0" applyBorder="1"/>
    <xf numFmtId="0" fontId="0" fillId="0" borderId="116" xfId="0" applyFill="1" applyBorder="1" applyAlignment="1">
      <alignment horizontal="center"/>
    </xf>
    <xf numFmtId="0" fontId="0" fillId="36" borderId="48" xfId="0" applyFill="1" applyBorder="1" applyAlignment="1">
      <alignment horizontal="center"/>
    </xf>
    <xf numFmtId="0" fontId="0" fillId="36" borderId="43" xfId="0" applyFill="1" applyBorder="1" applyAlignment="1">
      <alignment horizontal="center"/>
    </xf>
    <xf numFmtId="0" fontId="0" fillId="36" borderId="44" xfId="0" applyFont="1" applyFill="1" applyBorder="1" applyAlignment="1">
      <alignment horizontal="left"/>
    </xf>
    <xf numFmtId="0" fontId="0" fillId="36" borderId="44" xfId="0" applyFill="1" applyBorder="1" applyAlignment="1">
      <alignment horizontal="center"/>
    </xf>
    <xf numFmtId="0" fontId="0" fillId="36" borderId="45" xfId="0" applyFill="1" applyBorder="1" applyAlignment="1">
      <alignment horizontal="center"/>
    </xf>
    <xf numFmtId="0" fontId="0" fillId="36" borderId="47" xfId="0" applyFill="1" applyBorder="1" applyAlignment="1">
      <alignment horizontal="center"/>
    </xf>
    <xf numFmtId="0" fontId="0" fillId="36" borderId="49" xfId="0" applyFill="1" applyBorder="1" applyAlignment="1">
      <alignment horizontal="center"/>
    </xf>
    <xf numFmtId="0" fontId="0" fillId="36" borderId="50" xfId="0" applyFill="1" applyBorder="1" applyAlignment="1">
      <alignment horizontal="center"/>
    </xf>
    <xf numFmtId="0" fontId="0" fillId="36" borderId="51" xfId="0" applyFill="1" applyBorder="1" applyAlignment="1">
      <alignment horizontal="center"/>
    </xf>
    <xf numFmtId="0" fontId="0" fillId="36" borderId="110" xfId="0" applyFill="1" applyBorder="1" applyAlignment="1">
      <alignment horizontal="center"/>
    </xf>
    <xf numFmtId="0" fontId="0" fillId="36" borderId="121" xfId="0" applyFill="1" applyBorder="1" applyAlignment="1">
      <alignment horizontal="center"/>
    </xf>
    <xf numFmtId="0" fontId="0" fillId="36" borderId="119" xfId="0" applyFill="1" applyBorder="1" applyAlignment="1">
      <alignment horizontal="center"/>
    </xf>
    <xf numFmtId="0" fontId="0" fillId="36" borderId="48" xfId="0" applyFill="1" applyBorder="1"/>
    <xf numFmtId="0" fontId="0" fillId="36" borderId="49" xfId="0" applyFill="1" applyBorder="1"/>
    <xf numFmtId="0" fontId="0" fillId="36" borderId="51" xfId="0" applyFill="1" applyBorder="1"/>
    <xf numFmtId="0" fontId="0" fillId="36" borderId="52" xfId="0" applyFill="1" applyBorder="1"/>
    <xf numFmtId="0" fontId="0" fillId="36" borderId="54" xfId="0" applyFill="1" applyBorder="1" applyAlignment="1">
      <alignment horizontal="center"/>
    </xf>
    <xf numFmtId="0" fontId="0" fillId="36" borderId="57" xfId="0" applyFill="1" applyBorder="1" applyAlignment="1">
      <alignment horizontal="center"/>
    </xf>
    <xf numFmtId="0" fontId="0" fillId="36" borderId="118" xfId="0" applyFill="1" applyBorder="1"/>
    <xf numFmtId="0" fontId="0" fillId="36" borderId="110" xfId="0" applyFill="1" applyBorder="1"/>
    <xf numFmtId="0" fontId="0" fillId="36" borderId="113" xfId="0" applyFill="1" applyBorder="1"/>
    <xf numFmtId="0" fontId="0" fillId="36" borderId="112" xfId="0" applyFill="1" applyBorder="1"/>
    <xf numFmtId="0" fontId="0" fillId="36" borderId="92" xfId="0" applyFill="1" applyBorder="1"/>
    <xf numFmtId="0" fontId="0" fillId="36" borderId="54" xfId="0" applyFill="1" applyBorder="1"/>
    <xf numFmtId="0" fontId="0" fillId="36" borderId="44" xfId="0" applyFill="1" applyBorder="1"/>
    <xf numFmtId="0" fontId="0" fillId="36" borderId="57" xfId="0" applyFill="1" applyBorder="1"/>
    <xf numFmtId="0" fontId="0" fillId="36" borderId="45" xfId="0" applyFill="1" applyBorder="1"/>
    <xf numFmtId="0" fontId="0" fillId="36" borderId="121" xfId="0" applyFill="1" applyBorder="1"/>
    <xf numFmtId="0" fontId="0" fillId="36" borderId="119" xfId="0" applyFill="1" applyBorder="1"/>
    <xf numFmtId="0" fontId="0" fillId="34" borderId="55" xfId="0" applyFill="1" applyBorder="1" applyAlignment="1">
      <alignment horizontal="center"/>
    </xf>
    <xf numFmtId="0" fontId="0" fillId="34" borderId="58" xfId="0" applyFill="1" applyBorder="1" applyAlignment="1">
      <alignment horizontal="center"/>
    </xf>
    <xf numFmtId="0" fontId="0" fillId="34" borderId="125" xfId="0" applyFill="1" applyBorder="1" applyAlignment="1">
      <alignment horizontal="center"/>
    </xf>
    <xf numFmtId="0" fontId="0" fillId="34" borderId="128" xfId="0" applyFill="1" applyBorder="1" applyAlignment="1">
      <alignment horizontal="center"/>
    </xf>
    <xf numFmtId="0" fontId="0" fillId="37" borderId="112" xfId="0" applyFill="1" applyBorder="1" applyAlignment="1">
      <alignment horizontal="center"/>
    </xf>
    <xf numFmtId="0" fontId="0" fillId="37" borderId="114" xfId="0" applyFill="1" applyBorder="1" applyAlignment="1">
      <alignment horizontal="center"/>
    </xf>
    <xf numFmtId="0" fontId="0" fillId="38" borderId="48" xfId="0" applyFill="1" applyBorder="1"/>
    <xf numFmtId="0" fontId="0" fillId="35" borderId="72" xfId="0" applyFill="1" applyBorder="1" applyAlignment="1">
      <alignment horizontal="center"/>
    </xf>
    <xf numFmtId="0" fontId="0" fillId="38" borderId="110" xfId="0" applyFill="1" applyBorder="1" applyAlignment="1">
      <alignment horizontal="center"/>
    </xf>
    <xf numFmtId="0" fontId="0" fillId="38" borderId="113" xfId="0" applyFill="1" applyBorder="1" applyAlignment="1">
      <alignment horizontal="center"/>
    </xf>
    <xf numFmtId="0" fontId="0" fillId="35" borderId="129" xfId="0" applyFill="1" applyBorder="1" applyAlignment="1">
      <alignment horizontal="center"/>
    </xf>
    <xf numFmtId="0" fontId="0" fillId="38" borderId="92" xfId="0" applyFill="1" applyBorder="1" applyAlignment="1">
      <alignment horizontal="center"/>
    </xf>
    <xf numFmtId="0" fontId="0" fillId="35" borderId="121" xfId="0" applyFill="1" applyBorder="1" applyAlignment="1">
      <alignment horizontal="center"/>
    </xf>
    <xf numFmtId="0" fontId="0" fillId="0" borderId="68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55" xfId="0" applyFill="1" applyBorder="1"/>
    <xf numFmtId="0" fontId="0" fillId="0" borderId="72" xfId="0" applyFill="1" applyBorder="1"/>
    <xf numFmtId="0" fontId="0" fillId="0" borderId="70" xfId="0" applyFill="1" applyBorder="1" applyAlignment="1">
      <alignment horizontal="center"/>
    </xf>
    <xf numFmtId="0" fontId="0" fillId="0" borderId="49" xfId="0" applyFill="1" applyBorder="1"/>
    <xf numFmtId="0" fontId="0" fillId="0" borderId="58" xfId="0" applyFill="1" applyBorder="1"/>
    <xf numFmtId="0" fontId="0" fillId="0" borderId="71" xfId="0" applyFill="1" applyBorder="1"/>
    <xf numFmtId="0" fontId="0" fillId="0" borderId="98" xfId="0" applyFill="1" applyBorder="1" applyAlignment="1">
      <alignment horizontal="center"/>
    </xf>
    <xf numFmtId="0" fontId="0" fillId="0" borderId="76" xfId="0" applyFill="1" applyBorder="1" applyAlignment="1">
      <alignment horizontal="center"/>
    </xf>
    <xf numFmtId="0" fontId="0" fillId="0" borderId="59" xfId="0" applyFill="1" applyBorder="1"/>
    <xf numFmtId="0" fontId="0" fillId="0" borderId="64" xfId="0" applyFill="1" applyBorder="1"/>
    <xf numFmtId="0" fontId="0" fillId="0" borderId="130" xfId="0" applyFill="1" applyBorder="1" applyAlignment="1">
      <alignment horizontal="center"/>
    </xf>
    <xf numFmtId="0" fontId="0" fillId="0" borderId="103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72" xfId="0" applyFill="1" applyBorder="1" applyAlignment="1">
      <alignment horizontal="center"/>
    </xf>
    <xf numFmtId="0" fontId="0" fillId="0" borderId="71" xfId="0" applyFill="1" applyBorder="1" applyAlignment="1">
      <alignment horizontal="center"/>
    </xf>
    <xf numFmtId="0" fontId="0" fillId="0" borderId="131" xfId="0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0" borderId="70" xfId="0" applyFill="1" applyBorder="1"/>
    <xf numFmtId="0" fontId="0" fillId="0" borderId="103" xfId="0" applyFill="1" applyBorder="1"/>
    <xf numFmtId="0" fontId="0" fillId="0" borderId="68" xfId="0" applyFill="1" applyBorder="1"/>
    <xf numFmtId="0" fontId="0" fillId="0" borderId="130" xfId="0" applyFill="1" applyBorder="1"/>
    <xf numFmtId="0" fontId="0" fillId="0" borderId="98" xfId="0" applyFill="1" applyBorder="1"/>
    <xf numFmtId="0" fontId="0" fillId="0" borderId="45" xfId="0" applyFill="1" applyBorder="1"/>
    <xf numFmtId="0" fontId="0" fillId="39" borderId="55" xfId="0" applyFill="1" applyBorder="1" applyAlignment="1">
      <alignment horizontal="center"/>
    </xf>
    <xf numFmtId="0" fontId="0" fillId="39" borderId="69" xfId="0" applyFill="1" applyBorder="1" applyAlignment="1">
      <alignment horizontal="center"/>
    </xf>
    <xf numFmtId="0" fontId="0" fillId="39" borderId="58" xfId="0" applyFill="1" applyBorder="1" applyAlignment="1">
      <alignment horizontal="center"/>
    </xf>
    <xf numFmtId="0" fontId="0" fillId="39" borderId="77" xfId="0" applyFill="1" applyBorder="1" applyAlignment="1">
      <alignment horizontal="center"/>
    </xf>
    <xf numFmtId="0" fontId="0" fillId="39" borderId="44" xfId="0" applyFill="1" applyBorder="1" applyAlignment="1">
      <alignment horizontal="center"/>
    </xf>
    <xf numFmtId="0" fontId="0" fillId="39" borderId="68" xfId="0" applyFill="1" applyBorder="1" applyAlignment="1">
      <alignment horizontal="center"/>
    </xf>
    <xf numFmtId="0" fontId="0" fillId="39" borderId="70" xfId="0" applyFill="1" applyBorder="1" applyAlignment="1">
      <alignment horizontal="center"/>
    </xf>
    <xf numFmtId="0" fontId="0" fillId="39" borderId="48" xfId="0" applyFill="1" applyBorder="1" applyAlignment="1">
      <alignment horizontal="center"/>
    </xf>
    <xf numFmtId="0" fontId="0" fillId="39" borderId="95" xfId="0" applyFill="1" applyBorder="1" applyAlignment="1">
      <alignment horizontal="center"/>
    </xf>
    <xf numFmtId="0" fontId="0" fillId="39" borderId="59" xfId="0" applyFill="1" applyBorder="1" applyAlignment="1">
      <alignment horizontal="center"/>
    </xf>
    <xf numFmtId="0" fontId="0" fillId="39" borderId="55" xfId="0" applyFill="1" applyBorder="1"/>
    <xf numFmtId="0" fontId="0" fillId="39" borderId="58" xfId="0" applyFill="1" applyBorder="1"/>
    <xf numFmtId="0" fontId="0" fillId="39" borderId="77" xfId="0" applyFill="1" applyBorder="1"/>
    <xf numFmtId="0" fontId="0" fillId="39" borderId="44" xfId="0" applyFill="1" applyBorder="1"/>
    <xf numFmtId="0" fontId="0" fillId="39" borderId="68" xfId="0" applyFill="1" applyBorder="1"/>
    <xf numFmtId="0" fontId="0" fillId="39" borderId="70" xfId="0" applyFill="1" applyBorder="1"/>
    <xf numFmtId="0" fontId="0" fillId="39" borderId="72" xfId="0" applyFill="1" applyBorder="1"/>
    <xf numFmtId="0" fontId="0" fillId="39" borderId="71" xfId="0" applyFill="1" applyBorder="1"/>
    <xf numFmtId="0" fontId="0" fillId="39" borderId="69" xfId="0" applyFill="1" applyBorder="1"/>
    <xf numFmtId="0" fontId="0" fillId="39" borderId="43" xfId="0" applyFill="1" applyBorder="1" applyAlignment="1">
      <alignment horizontal="center"/>
    </xf>
    <xf numFmtId="0" fontId="0" fillId="39" borderId="73" xfId="0" applyFill="1" applyBorder="1" applyAlignment="1">
      <alignment horizontal="center"/>
    </xf>
    <xf numFmtId="0" fontId="0" fillId="39" borderId="54" xfId="0" applyFill="1" applyBorder="1" applyAlignment="1">
      <alignment horizontal="center"/>
    </xf>
    <xf numFmtId="0" fontId="0" fillId="39" borderId="48" xfId="0" applyFill="1" applyBorder="1"/>
    <xf numFmtId="0" fontId="0" fillId="39" borderId="45" xfId="0" applyFill="1" applyBorder="1"/>
    <xf numFmtId="0" fontId="0" fillId="39" borderId="47" xfId="0" applyFill="1" applyBorder="1" applyAlignment="1">
      <alignment horizontal="center"/>
    </xf>
    <xf numFmtId="0" fontId="0" fillId="39" borderId="48" xfId="0" applyFont="1" applyFill="1" applyBorder="1" applyAlignment="1">
      <alignment horizontal="left"/>
    </xf>
    <xf numFmtId="0" fontId="0" fillId="39" borderId="57" xfId="0" applyFill="1" applyBorder="1" applyAlignment="1">
      <alignment horizontal="center"/>
    </xf>
    <xf numFmtId="0" fontId="0" fillId="39" borderId="49" xfId="0" applyFill="1" applyBorder="1"/>
    <xf numFmtId="0" fontId="0" fillId="39" borderId="50" xfId="0" applyFill="1" applyBorder="1" applyAlignment="1">
      <alignment horizontal="center"/>
    </xf>
    <xf numFmtId="0" fontId="0" fillId="39" borderId="51" xfId="0" applyFill="1" applyBorder="1" applyAlignment="1">
      <alignment horizontal="center"/>
    </xf>
    <xf numFmtId="0" fontId="0" fillId="39" borderId="51" xfId="0" applyFill="1" applyBorder="1"/>
    <xf numFmtId="0" fontId="0" fillId="39" borderId="52" xfId="0" applyFill="1" applyBorder="1"/>
    <xf numFmtId="0" fontId="0" fillId="40" borderId="43" xfId="0" applyFill="1" applyBorder="1" applyAlignment="1">
      <alignment horizontal="center"/>
    </xf>
    <xf numFmtId="0" fontId="0" fillId="40" borderId="44" xfId="0" applyFill="1" applyBorder="1" applyAlignment="1">
      <alignment horizontal="center"/>
    </xf>
    <xf numFmtId="0" fontId="0" fillId="40" borderId="48" xfId="0" applyFill="1" applyBorder="1" applyAlignment="1">
      <alignment horizontal="center"/>
    </xf>
    <xf numFmtId="0" fontId="0" fillId="40" borderId="54" xfId="0" applyFill="1" applyBorder="1" applyAlignment="1">
      <alignment horizontal="center"/>
    </xf>
    <xf numFmtId="0" fontId="0" fillId="40" borderId="44" xfId="0" applyFill="1" applyBorder="1"/>
    <xf numFmtId="0" fontId="0" fillId="40" borderId="48" xfId="0" applyFill="1" applyBorder="1"/>
    <xf numFmtId="0" fontId="0" fillId="40" borderId="45" xfId="0" applyFill="1" applyBorder="1"/>
    <xf numFmtId="0" fontId="0" fillId="40" borderId="47" xfId="0" applyFill="1" applyBorder="1" applyAlignment="1">
      <alignment horizontal="center"/>
    </xf>
    <xf numFmtId="0" fontId="0" fillId="40" borderId="48" xfId="0" applyFont="1" applyFill="1" applyBorder="1" applyAlignment="1">
      <alignment horizontal="left"/>
    </xf>
    <xf numFmtId="0" fontId="0" fillId="40" borderId="57" xfId="0" applyFill="1" applyBorder="1" applyAlignment="1">
      <alignment horizontal="center"/>
    </xf>
    <xf numFmtId="0" fontId="0" fillId="40" borderId="49" xfId="0" applyFill="1" applyBorder="1"/>
    <xf numFmtId="0" fontId="0" fillId="40" borderId="50" xfId="0" applyFill="1" applyBorder="1" applyAlignment="1">
      <alignment horizontal="center"/>
    </xf>
    <xf numFmtId="0" fontId="0" fillId="40" borderId="51" xfId="0" applyFill="1" applyBorder="1" applyAlignment="1">
      <alignment horizontal="center"/>
    </xf>
    <xf numFmtId="0" fontId="0" fillId="40" borderId="51" xfId="0" applyFill="1" applyBorder="1"/>
    <xf numFmtId="0" fontId="0" fillId="40" borderId="52" xfId="0" applyFill="1" applyBorder="1"/>
    <xf numFmtId="0" fontId="0" fillId="0" borderId="51" xfId="0" applyFill="1" applyBorder="1" applyAlignment="1">
      <alignment horizontal="center"/>
    </xf>
    <xf numFmtId="0" fontId="0" fillId="0" borderId="133" xfId="0" applyFill="1" applyBorder="1" applyAlignment="1">
      <alignment horizontal="center"/>
    </xf>
    <xf numFmtId="0" fontId="0" fillId="0" borderId="131" xfId="0" applyFill="1" applyBorder="1"/>
    <xf numFmtId="0" fontId="0" fillId="40" borderId="103" xfId="0" applyFill="1" applyBorder="1" applyAlignment="1">
      <alignment horizontal="center"/>
    </xf>
    <xf numFmtId="0" fontId="0" fillId="40" borderId="45" xfId="0" applyFill="1" applyBorder="1" applyAlignment="1">
      <alignment horizontal="center"/>
    </xf>
    <xf numFmtId="0" fontId="0" fillId="40" borderId="49" xfId="0" applyFill="1" applyBorder="1" applyAlignment="1">
      <alignment horizontal="center"/>
    </xf>
    <xf numFmtId="0" fontId="0" fillId="40" borderId="100" xfId="0" applyFill="1" applyBorder="1" applyAlignment="1">
      <alignment horizontal="center"/>
    </xf>
    <xf numFmtId="0" fontId="0" fillId="40" borderId="89" xfId="0" applyFill="1" applyBorder="1" applyAlignment="1">
      <alignment horizontal="center"/>
    </xf>
    <xf numFmtId="0" fontId="0" fillId="40" borderId="132" xfId="0" applyFill="1" applyBorder="1" applyAlignment="1">
      <alignment horizontal="center"/>
    </xf>
    <xf numFmtId="0" fontId="0" fillId="40" borderId="68" xfId="0" applyFill="1" applyBorder="1" applyAlignment="1">
      <alignment horizontal="center"/>
    </xf>
    <xf numFmtId="0" fontId="0" fillId="40" borderId="70" xfId="0" applyFill="1" applyBorder="1" applyAlignment="1">
      <alignment horizontal="center"/>
    </xf>
    <xf numFmtId="0" fontId="0" fillId="40" borderId="133" xfId="0" applyFill="1" applyBorder="1" applyAlignment="1">
      <alignment horizontal="center"/>
    </xf>
    <xf numFmtId="0" fontId="0" fillId="40" borderId="97" xfId="0" applyFill="1" applyBorder="1" applyAlignment="1">
      <alignment horizontal="center"/>
    </xf>
    <xf numFmtId="0" fontId="0" fillId="40" borderId="132" xfId="0" applyFill="1" applyBorder="1"/>
    <xf numFmtId="0" fontId="0" fillId="40" borderId="68" xfId="0" applyFill="1" applyBorder="1"/>
    <xf numFmtId="0" fontId="0" fillId="40" borderId="103" xfId="0" applyFill="1" applyBorder="1"/>
    <xf numFmtId="0" fontId="0" fillId="40" borderId="70" xfId="0" applyFill="1" applyBorder="1"/>
    <xf numFmtId="0" fontId="0" fillId="40" borderId="133" xfId="0" applyFill="1" applyBorder="1"/>
    <xf numFmtId="0" fontId="0" fillId="40" borderId="97" xfId="0" applyFill="1" applyBorder="1"/>
    <xf numFmtId="0" fontId="0" fillId="40" borderId="79" xfId="0" applyFill="1" applyBorder="1"/>
    <xf numFmtId="0" fontId="0" fillId="40" borderId="54" xfId="0" applyFill="1" applyBorder="1"/>
    <xf numFmtId="0" fontId="0" fillId="40" borderId="88" xfId="0" applyFill="1" applyBorder="1" applyAlignment="1">
      <alignment horizontal="center"/>
    </xf>
    <xf numFmtId="0" fontId="0" fillId="0" borderId="119" xfId="0" applyFill="1" applyBorder="1" applyAlignment="1">
      <alignment horizontal="center"/>
    </xf>
    <xf numFmtId="0" fontId="0" fillId="0" borderId="116" xfId="0" applyFill="1" applyBorder="1"/>
    <xf numFmtId="0" fontId="0" fillId="0" borderId="125" xfId="0" applyFill="1" applyBorder="1" applyAlignment="1">
      <alignment horizontal="center"/>
    </xf>
    <xf numFmtId="0" fontId="0" fillId="0" borderId="11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35" xfId="0" applyFill="1" applyBorder="1" applyAlignment="1">
      <alignment horizontal="center"/>
    </xf>
    <xf numFmtId="0" fontId="0" fillId="0" borderId="136" xfId="0" applyFill="1" applyBorder="1" applyAlignment="1">
      <alignment horizontal="center"/>
    </xf>
    <xf numFmtId="0" fontId="0" fillId="0" borderId="137" xfId="0" applyBorder="1" applyAlignment="1">
      <alignment horizontal="center"/>
    </xf>
    <xf numFmtId="0" fontId="0" fillId="0" borderId="122" xfId="0" applyFill="1" applyBorder="1" applyAlignment="1">
      <alignment horizontal="center"/>
    </xf>
    <xf numFmtId="0" fontId="0" fillId="34" borderId="123" xfId="0" applyFill="1" applyBorder="1"/>
    <xf numFmtId="0" fontId="0" fillId="0" borderId="144" xfId="0" applyFill="1" applyBorder="1" applyAlignment="1">
      <alignment horizontal="center"/>
    </xf>
    <xf numFmtId="0" fontId="0" fillId="41" borderId="116" xfId="0" applyFill="1" applyBorder="1" applyAlignment="1">
      <alignment horizontal="center"/>
    </xf>
    <xf numFmtId="0" fontId="0" fillId="41" borderId="120" xfId="0" applyFill="1" applyBorder="1" applyAlignment="1">
      <alignment horizontal="center"/>
    </xf>
    <xf numFmtId="0" fontId="0" fillId="41" borderId="125" xfId="0" applyFill="1" applyBorder="1" applyAlignment="1">
      <alignment horizontal="center"/>
    </xf>
    <xf numFmtId="0" fontId="0" fillId="41" borderId="110" xfId="0" applyFill="1" applyBorder="1" applyAlignment="1">
      <alignment horizontal="center"/>
    </xf>
    <xf numFmtId="0" fontId="0" fillId="41" borderId="92" xfId="0" applyFill="1" applyBorder="1" applyAlignment="1">
      <alignment horizontal="center"/>
    </xf>
    <xf numFmtId="0" fontId="0" fillId="41" borderId="118" xfId="0" applyFill="1" applyBorder="1" applyAlignment="1">
      <alignment horizontal="center"/>
    </xf>
    <xf numFmtId="0" fontId="0" fillId="41" borderId="111" xfId="0" applyFill="1" applyBorder="1" applyAlignment="1">
      <alignment horizontal="center"/>
    </xf>
    <xf numFmtId="0" fontId="0" fillId="41" borderId="112" xfId="0" applyFill="1" applyBorder="1" applyAlignment="1">
      <alignment horizontal="center"/>
    </xf>
    <xf numFmtId="0" fontId="0" fillId="41" borderId="113" xfId="0" applyFill="1" applyBorder="1" applyAlignment="1">
      <alignment horizontal="center"/>
    </xf>
    <xf numFmtId="0" fontId="0" fillId="41" borderId="128" xfId="0" applyFill="1" applyBorder="1" applyAlignment="1">
      <alignment horizontal="center"/>
    </xf>
    <xf numFmtId="0" fontId="0" fillId="41" borderId="139" xfId="0" applyFill="1" applyBorder="1" applyAlignment="1">
      <alignment horizontal="center"/>
    </xf>
    <xf numFmtId="0" fontId="0" fillId="41" borderId="142" xfId="0" applyFill="1" applyBorder="1" applyAlignment="1">
      <alignment horizontal="center"/>
    </xf>
    <xf numFmtId="0" fontId="0" fillId="41" borderId="121" xfId="0" applyFill="1" applyBorder="1" applyAlignment="1">
      <alignment horizontal="center"/>
    </xf>
    <xf numFmtId="0" fontId="0" fillId="41" borderId="141" xfId="0" applyFill="1" applyBorder="1" applyAlignment="1">
      <alignment horizontal="center"/>
    </xf>
    <xf numFmtId="0" fontId="0" fillId="41" borderId="135" xfId="0" applyFill="1" applyBorder="1" applyAlignment="1">
      <alignment horizontal="center"/>
    </xf>
    <xf numFmtId="0" fontId="0" fillId="41" borderId="119" xfId="0" applyFill="1" applyBorder="1" applyAlignment="1">
      <alignment horizontal="center"/>
    </xf>
    <xf numFmtId="0" fontId="0" fillId="41" borderId="54" xfId="0" applyFill="1" applyBorder="1" applyAlignment="1">
      <alignment horizontal="center"/>
    </xf>
    <xf numFmtId="0" fontId="0" fillId="41" borderId="44" xfId="0" applyFill="1" applyBorder="1" applyAlignment="1">
      <alignment horizontal="center"/>
    </xf>
    <xf numFmtId="0" fontId="0" fillId="41" borderId="122" xfId="0" applyFill="1" applyBorder="1" applyAlignment="1">
      <alignment horizontal="center"/>
    </xf>
    <xf numFmtId="0" fontId="0" fillId="41" borderId="138" xfId="0" applyFill="1" applyBorder="1" applyAlignment="1">
      <alignment horizontal="center"/>
    </xf>
    <xf numFmtId="0" fontId="0" fillId="41" borderId="143" xfId="0" applyFill="1" applyBorder="1" applyAlignment="1">
      <alignment horizontal="center"/>
    </xf>
    <xf numFmtId="0" fontId="0" fillId="41" borderId="48" xfId="0" applyFill="1" applyBorder="1" applyAlignment="1">
      <alignment horizontal="center"/>
    </xf>
    <xf numFmtId="0" fontId="0" fillId="41" borderId="146" xfId="0" applyFill="1" applyBorder="1" applyAlignment="1">
      <alignment horizontal="center"/>
    </xf>
    <xf numFmtId="0" fontId="0" fillId="41" borderId="147" xfId="0" applyFill="1" applyBorder="1" applyAlignment="1">
      <alignment horizontal="center"/>
    </xf>
    <xf numFmtId="0" fontId="0" fillId="41" borderId="72" xfId="0" applyFill="1" applyBorder="1" applyAlignment="1">
      <alignment horizontal="center"/>
    </xf>
    <xf numFmtId="0" fontId="0" fillId="41" borderId="113" xfId="0" applyFill="1" applyBorder="1"/>
    <xf numFmtId="0" fontId="0" fillId="41" borderId="44" xfId="0" applyFill="1" applyBorder="1"/>
    <xf numFmtId="0" fontId="0" fillId="41" borderId="48" xfId="0" applyFill="1" applyBorder="1"/>
    <xf numFmtId="0" fontId="0" fillId="41" borderId="145" xfId="0" applyFill="1" applyBorder="1" applyAlignment="1">
      <alignment horizontal="center"/>
    </xf>
    <xf numFmtId="0" fontId="0" fillId="41" borderId="134" xfId="0" applyFill="1" applyBorder="1" applyAlignment="1">
      <alignment horizontal="center"/>
    </xf>
    <xf numFmtId="0" fontId="0" fillId="41" borderId="45" xfId="0" applyFill="1" applyBorder="1"/>
    <xf numFmtId="0" fontId="0" fillId="41" borderId="92" xfId="0" applyFont="1" applyFill="1" applyBorder="1" applyAlignment="1">
      <alignment horizontal="left"/>
    </xf>
    <xf numFmtId="0" fontId="0" fillId="41" borderId="57" xfId="0" applyFill="1" applyBorder="1" applyAlignment="1">
      <alignment horizontal="center"/>
    </xf>
    <xf numFmtId="0" fontId="0" fillId="41" borderId="73" xfId="0" applyFill="1" applyBorder="1" applyAlignment="1">
      <alignment horizontal="center"/>
    </xf>
    <xf numFmtId="0" fontId="0" fillId="41" borderId="71" xfId="0" applyFill="1" applyBorder="1" applyAlignment="1">
      <alignment horizontal="center"/>
    </xf>
    <xf numFmtId="0" fontId="0" fillId="41" borderId="49" xfId="0" applyFill="1" applyBorder="1"/>
    <xf numFmtId="0" fontId="0" fillId="41" borderId="88" xfId="0" applyFill="1" applyBorder="1" applyAlignment="1">
      <alignment horizontal="center"/>
    </xf>
    <xf numFmtId="0" fontId="0" fillId="41" borderId="144" xfId="0" applyFill="1" applyBorder="1" applyAlignment="1">
      <alignment horizontal="center"/>
    </xf>
    <xf numFmtId="0" fontId="0" fillId="41" borderId="0" xfId="0" applyFill="1" applyBorder="1" applyAlignment="1">
      <alignment horizontal="center"/>
    </xf>
    <xf numFmtId="0" fontId="0" fillId="41" borderId="43" xfId="0" applyFill="1" applyBorder="1" applyAlignment="1">
      <alignment horizontal="center"/>
    </xf>
    <xf numFmtId="0" fontId="0" fillId="41" borderId="50" xfId="0" applyFill="1" applyBorder="1" applyAlignment="1">
      <alignment horizontal="center"/>
    </xf>
    <xf numFmtId="0" fontId="0" fillId="41" borderId="51" xfId="0" applyFill="1" applyBorder="1" applyAlignment="1">
      <alignment horizontal="center"/>
    </xf>
    <xf numFmtId="0" fontId="0" fillId="41" borderId="51" xfId="0" applyFill="1" applyBorder="1"/>
    <xf numFmtId="0" fontId="0" fillId="41" borderId="52" xfId="0" applyFill="1" applyBorder="1"/>
    <xf numFmtId="0" fontId="0" fillId="0" borderId="34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36" borderId="148" xfId="0" applyFill="1" applyBorder="1"/>
    <xf numFmtId="0" fontId="0" fillId="0" borderId="123" xfId="0" applyFill="1" applyBorder="1"/>
    <xf numFmtId="0" fontId="0" fillId="0" borderId="125" xfId="0" applyFill="1" applyBorder="1"/>
    <xf numFmtId="0" fontId="0" fillId="36" borderId="100" xfId="0" applyFill="1" applyBorder="1"/>
    <xf numFmtId="0" fontId="0" fillId="36" borderId="128" xfId="0" applyFill="1" applyBorder="1"/>
    <xf numFmtId="0" fontId="0" fillId="36" borderId="137" xfId="0" applyFill="1" applyBorder="1"/>
    <xf numFmtId="0" fontId="0" fillId="36" borderId="139" xfId="0" applyFill="1" applyBorder="1"/>
    <xf numFmtId="0" fontId="0" fillId="0" borderId="26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99" xfId="0" applyFill="1" applyBorder="1" applyAlignment="1">
      <alignment horizontal="center"/>
    </xf>
    <xf numFmtId="0" fontId="0" fillId="35" borderId="68" xfId="0" applyFill="1" applyBorder="1" applyAlignment="1">
      <alignment horizontal="center"/>
    </xf>
    <xf numFmtId="0" fontId="0" fillId="35" borderId="70" xfId="0" applyFill="1" applyBorder="1" applyAlignment="1">
      <alignment horizontal="center"/>
    </xf>
    <xf numFmtId="0" fontId="0" fillId="35" borderId="77" xfId="0" applyFill="1" applyBorder="1" applyAlignment="1">
      <alignment horizontal="center"/>
    </xf>
    <xf numFmtId="0" fontId="0" fillId="35" borderId="71" xfId="0" applyFill="1" applyBorder="1" applyAlignment="1">
      <alignment horizontal="center"/>
    </xf>
    <xf numFmtId="0" fontId="0" fillId="35" borderId="23" xfId="0" applyFill="1" applyBorder="1" applyAlignment="1">
      <alignment horizontal="center"/>
    </xf>
    <xf numFmtId="0" fontId="0" fillId="35" borderId="145" xfId="0" applyFill="1" applyBorder="1" applyAlignment="1">
      <alignment horizontal="center"/>
    </xf>
    <xf numFmtId="0" fontId="0" fillId="35" borderId="149" xfId="0" applyFill="1" applyBorder="1" applyAlignment="1">
      <alignment horizontal="center"/>
    </xf>
    <xf numFmtId="0" fontId="0" fillId="35" borderId="150" xfId="0" applyFill="1" applyBorder="1" applyAlignment="1">
      <alignment horizontal="center"/>
    </xf>
    <xf numFmtId="0" fontId="0" fillId="35" borderId="151" xfId="0" applyFill="1" applyBorder="1" applyAlignment="1">
      <alignment horizontal="center"/>
    </xf>
    <xf numFmtId="0" fontId="0" fillId="35" borderId="152" xfId="0" applyFill="1" applyBorder="1" applyAlignment="1">
      <alignment horizontal="center"/>
    </xf>
    <xf numFmtId="0" fontId="0" fillId="35" borderId="153" xfId="0" applyFill="1" applyBorder="1" applyAlignment="1">
      <alignment horizontal="center"/>
    </xf>
    <xf numFmtId="0" fontId="0" fillId="42" borderId="113" xfId="0" applyFill="1" applyBorder="1" applyAlignment="1">
      <alignment horizontal="center"/>
    </xf>
    <xf numFmtId="0" fontId="0" fillId="42" borderId="153" xfId="0" applyFill="1" applyBorder="1" applyAlignment="1">
      <alignment horizontal="center"/>
    </xf>
    <xf numFmtId="0" fontId="0" fillId="42" borderId="92" xfId="0" applyFill="1" applyBorder="1" applyAlignment="1">
      <alignment horizontal="center"/>
    </xf>
    <xf numFmtId="0" fontId="0" fillId="42" borderId="114" xfId="0" applyFill="1" applyBorder="1" applyAlignment="1">
      <alignment horizontal="center"/>
    </xf>
    <xf numFmtId="0" fontId="0" fillId="42" borderId="117" xfId="0" applyFill="1" applyBorder="1" applyAlignment="1">
      <alignment horizontal="center"/>
    </xf>
    <xf numFmtId="0" fontId="0" fillId="42" borderId="124" xfId="0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1" xfId="0" applyFont="1" applyBorder="1"/>
    <xf numFmtId="0" fontId="10" fillId="0" borderId="0" xfId="0" applyFont="1"/>
    <xf numFmtId="0" fontId="0" fillId="0" borderId="2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43" borderId="0" xfId="0" applyFill="1" applyBorder="1" applyAlignment="1">
      <alignment horizontal="left"/>
    </xf>
    <xf numFmtId="0" fontId="0" fillId="43" borderId="0" xfId="0" applyFill="1"/>
    <xf numFmtId="0" fontId="0" fillId="0" borderId="41" xfId="0" applyBorder="1" applyAlignment="1">
      <alignment horizontal="center"/>
    </xf>
    <xf numFmtId="0" fontId="0" fillId="0" borderId="5" xfId="0" applyBorder="1" applyAlignment="1">
      <alignment horizontal="center"/>
    </xf>
    <xf numFmtId="9" fontId="5" fillId="43" borderId="0" xfId="0" applyNumberFormat="1" applyFont="1" applyFill="1" applyBorder="1" applyAlignment="1">
      <alignment horizontal="left"/>
    </xf>
    <xf numFmtId="0" fontId="5" fillId="43" borderId="0" xfId="0" applyFont="1" applyFill="1" applyBorder="1" applyAlignment="1">
      <alignment horizontal="center"/>
    </xf>
    <xf numFmtId="0" fontId="5" fillId="43" borderId="0" xfId="0" applyFont="1" applyFill="1" applyBorder="1" applyAlignment="1">
      <alignment horizontal="left"/>
    </xf>
    <xf numFmtId="0" fontId="0" fillId="44" borderId="0" xfId="0" applyFill="1" applyBorder="1" applyAlignment="1">
      <alignment horizontal="left"/>
    </xf>
    <xf numFmtId="0" fontId="0" fillId="44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9" fontId="5" fillId="0" borderId="12" xfId="0" applyNumberFormat="1" applyFont="1" applyBorder="1" applyAlignment="1"/>
    <xf numFmtId="0" fontId="5" fillId="0" borderId="53" xfId="0" applyFont="1" applyBorder="1" applyAlignment="1"/>
    <xf numFmtId="0" fontId="5" fillId="0" borderId="13" xfId="0" applyFont="1" applyBorder="1" applyAlignment="1"/>
    <xf numFmtId="0" fontId="5" fillId="0" borderId="12" xfId="0" applyFont="1" applyBorder="1" applyAlignment="1"/>
    <xf numFmtId="0" fontId="5" fillId="0" borderId="4" xfId="0" applyFont="1" applyBorder="1" applyAlignment="1"/>
    <xf numFmtId="0" fontId="5" fillId="0" borderId="23" xfId="0" applyFont="1" applyBorder="1" applyAlignment="1"/>
    <xf numFmtId="0" fontId="5" fillId="0" borderId="24" xfId="0" applyFont="1" applyBorder="1" applyAlignment="1"/>
    <xf numFmtId="0" fontId="0" fillId="0" borderId="154" xfId="0" applyBorder="1" applyAlignment="1">
      <alignment horizontal="center"/>
    </xf>
    <xf numFmtId="0" fontId="0" fillId="0" borderId="155" xfId="0" applyBorder="1" applyAlignment="1">
      <alignment horizontal="center"/>
    </xf>
    <xf numFmtId="0" fontId="0" fillId="0" borderId="155" xfId="0" applyBorder="1"/>
    <xf numFmtId="0" fontId="0" fillId="0" borderId="156" xfId="0" applyBorder="1"/>
    <xf numFmtId="9" fontId="0" fillId="0" borderId="25" xfId="0" applyNumberFormat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57" xfId="0" applyFill="1" applyBorder="1" applyAlignment="1">
      <alignment horizontal="center"/>
    </xf>
    <xf numFmtId="0" fontId="0" fillId="0" borderId="140" xfId="0" applyFill="1" applyBorder="1" applyAlignment="1">
      <alignment horizontal="center"/>
    </xf>
    <xf numFmtId="0" fontId="0" fillId="0" borderId="146" xfId="0" applyFill="1" applyBorder="1" applyAlignment="1">
      <alignment horizontal="center"/>
    </xf>
    <xf numFmtId="0" fontId="0" fillId="0" borderId="141" xfId="0" applyFill="1" applyBorder="1" applyAlignment="1">
      <alignment horizontal="center"/>
    </xf>
    <xf numFmtId="0" fontId="0" fillId="0" borderId="118" xfId="0" applyFill="1" applyBorder="1" applyAlignment="1">
      <alignment horizontal="center"/>
    </xf>
    <xf numFmtId="0" fontId="0" fillId="0" borderId="158" xfId="0" applyFill="1" applyBorder="1" applyAlignment="1">
      <alignment horizontal="center"/>
    </xf>
    <xf numFmtId="0" fontId="0" fillId="0" borderId="159" xfId="0" applyFill="1" applyBorder="1" applyAlignment="1">
      <alignment horizontal="center"/>
    </xf>
    <xf numFmtId="0" fontId="0" fillId="0" borderId="160" xfId="0" applyFill="1" applyBorder="1" applyAlignment="1">
      <alignment horizontal="center"/>
    </xf>
    <xf numFmtId="0" fontId="0" fillId="0" borderId="161" xfId="0" applyFill="1" applyBorder="1" applyAlignment="1">
      <alignment horizontal="center"/>
    </xf>
    <xf numFmtId="0" fontId="0" fillId="0" borderId="118" xfId="0" applyFill="1" applyBorder="1"/>
    <xf numFmtId="0" fontId="0" fillId="0" borderId="110" xfId="0" applyFill="1" applyBorder="1"/>
    <xf numFmtId="0" fontId="0" fillId="0" borderId="157" xfId="0" applyFill="1" applyBorder="1"/>
    <xf numFmtId="0" fontId="0" fillId="0" borderId="158" xfId="0" applyFill="1" applyBorder="1"/>
    <xf numFmtId="0" fontId="0" fillId="0" borderId="136" xfId="0" applyFill="1" applyBorder="1"/>
    <xf numFmtId="0" fontId="0" fillId="0" borderId="162" xfId="0" applyFill="1" applyBorder="1"/>
    <xf numFmtId="0" fontId="0" fillId="0" borderId="35" xfId="0" applyFont="1" applyBorder="1" applyAlignment="1">
      <alignment horizontal="center"/>
    </xf>
    <xf numFmtId="0" fontId="0" fillId="0" borderId="35" xfId="0" applyBorder="1"/>
    <xf numFmtId="0" fontId="0" fillId="0" borderId="39" xfId="0" applyBorder="1"/>
    <xf numFmtId="0" fontId="0" fillId="0" borderId="163" xfId="0" applyBorder="1" applyAlignment="1">
      <alignment horizontal="left"/>
    </xf>
    <xf numFmtId="0" fontId="0" fillId="0" borderId="164" xfId="0" applyBorder="1" applyAlignment="1">
      <alignment horizontal="center"/>
    </xf>
    <xf numFmtId="0" fontId="0" fillId="0" borderId="165" xfId="0" applyBorder="1" applyAlignment="1">
      <alignment horizontal="center"/>
    </xf>
    <xf numFmtId="0" fontId="0" fillId="0" borderId="166" xfId="0" applyBorder="1" applyAlignment="1">
      <alignment horizontal="left"/>
    </xf>
    <xf numFmtId="0" fontId="0" fillId="0" borderId="167" xfId="0" applyBorder="1" applyAlignment="1">
      <alignment horizontal="center"/>
    </xf>
    <xf numFmtId="0" fontId="0" fillId="0" borderId="168" xfId="0" applyBorder="1"/>
    <xf numFmtId="0" fontId="0" fillId="0" borderId="169" xfId="0" applyBorder="1"/>
    <xf numFmtId="0" fontId="0" fillId="0" borderId="170" xfId="0" applyBorder="1"/>
    <xf numFmtId="0" fontId="0" fillId="45" borderId="0" xfId="0" applyFont="1" applyFill="1" applyAlignment="1">
      <alignment horizontal="left"/>
    </xf>
    <xf numFmtId="0" fontId="0" fillId="45" borderId="0" xfId="0" applyFill="1" applyAlignment="1">
      <alignment horizontal="center"/>
    </xf>
    <xf numFmtId="0" fontId="0" fillId="46" borderId="0" xfId="0" applyFill="1" applyBorder="1" applyAlignment="1">
      <alignment horizontal="center"/>
    </xf>
    <xf numFmtId="0" fontId="0" fillId="27" borderId="79" xfId="0" applyFill="1" applyBorder="1" applyAlignment="1">
      <alignment horizontal="center"/>
    </xf>
    <xf numFmtId="0" fontId="0" fillId="27" borderId="54" xfId="0" applyFill="1" applyBorder="1" applyAlignment="1">
      <alignment horizontal="center"/>
    </xf>
    <xf numFmtId="0" fontId="0" fillId="27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71" xfId="0" applyBorder="1" applyAlignment="1">
      <alignment horizontal="center"/>
    </xf>
    <xf numFmtId="0" fontId="0" fillId="0" borderId="172" xfId="0" applyBorder="1" applyAlignment="1">
      <alignment horizontal="center"/>
    </xf>
    <xf numFmtId="0" fontId="0" fillId="0" borderId="173" xfId="0" applyBorder="1" applyAlignment="1">
      <alignment horizontal="center"/>
    </xf>
    <xf numFmtId="0" fontId="0" fillId="0" borderId="174" xfId="0" applyBorder="1" applyAlignment="1">
      <alignment horizontal="center"/>
    </xf>
    <xf numFmtId="0" fontId="0" fillId="47" borderId="58" xfId="0" applyFill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47" borderId="71" xfId="0" applyFill="1" applyBorder="1" applyAlignment="1">
      <alignment horizontal="center"/>
    </xf>
    <xf numFmtId="0" fontId="0" fillId="47" borderId="144" xfId="0" applyFill="1" applyBorder="1" applyAlignment="1">
      <alignment horizontal="center"/>
    </xf>
    <xf numFmtId="0" fontId="0" fillId="48" borderId="48" xfId="0" applyFill="1" applyBorder="1" applyAlignment="1">
      <alignment horizontal="center"/>
    </xf>
    <xf numFmtId="0" fontId="0" fillId="0" borderId="131" xfId="0" applyBorder="1" applyAlignment="1">
      <alignment horizontal="center"/>
    </xf>
    <xf numFmtId="0" fontId="0" fillId="22" borderId="73" xfId="0" applyFill="1" applyBorder="1" applyAlignment="1">
      <alignment horizontal="center"/>
    </xf>
    <xf numFmtId="0" fontId="0" fillId="47" borderId="48" xfId="0" applyFill="1" applyBorder="1" applyAlignment="1">
      <alignment horizontal="center"/>
    </xf>
    <xf numFmtId="0" fontId="0" fillId="22" borderId="71" xfId="0" applyFill="1" applyBorder="1" applyAlignment="1">
      <alignment horizontal="center"/>
    </xf>
    <xf numFmtId="0" fontId="0" fillId="34" borderId="48" xfId="0" applyFill="1" applyBorder="1" applyAlignment="1">
      <alignment horizontal="center"/>
    </xf>
    <xf numFmtId="0" fontId="0" fillId="49" borderId="48" xfId="0" applyFill="1" applyBorder="1" applyAlignment="1">
      <alignment horizontal="center"/>
    </xf>
    <xf numFmtId="0" fontId="0" fillId="49" borderId="88" xfId="0" applyFill="1" applyBorder="1" applyAlignment="1">
      <alignment horizontal="center"/>
    </xf>
    <xf numFmtId="0" fontId="0" fillId="25" borderId="60" xfId="0" applyFill="1" applyBorder="1" applyAlignment="1">
      <alignment horizontal="center"/>
    </xf>
    <xf numFmtId="0" fontId="0" fillId="47" borderId="72" xfId="0" applyFill="1" applyBorder="1" applyAlignment="1">
      <alignment horizontal="center"/>
    </xf>
    <xf numFmtId="0" fontId="0" fillId="47" borderId="69" xfId="0" applyFill="1" applyBorder="1" applyAlignment="1">
      <alignment horizontal="center"/>
    </xf>
    <xf numFmtId="0" fontId="0" fillId="48" borderId="57" xfId="0" applyFill="1" applyBorder="1" applyAlignment="1">
      <alignment horizontal="center"/>
    </xf>
    <xf numFmtId="0" fontId="0" fillId="47" borderId="56" xfId="0" applyFill="1" applyBorder="1" applyAlignment="1">
      <alignment horizontal="center"/>
    </xf>
    <xf numFmtId="0" fontId="0" fillId="47" borderId="49" xfId="0" applyFill="1" applyBorder="1" applyAlignment="1">
      <alignment horizontal="center"/>
    </xf>
    <xf numFmtId="0" fontId="0" fillId="47" borderId="89" xfId="0" applyFill="1" applyBorder="1" applyAlignment="1">
      <alignment horizontal="center"/>
    </xf>
    <xf numFmtId="0" fontId="0" fillId="22" borderId="72" xfId="0" applyFill="1" applyBorder="1" applyAlignment="1">
      <alignment horizontal="center"/>
    </xf>
    <xf numFmtId="0" fontId="0" fillId="47" borderId="44" xfId="0" applyFill="1" applyBorder="1" applyAlignment="1">
      <alignment horizontal="center"/>
    </xf>
    <xf numFmtId="0" fontId="0" fillId="22" borderId="79" xfId="0" applyFill="1" applyBorder="1" applyAlignment="1">
      <alignment horizontal="center"/>
    </xf>
    <xf numFmtId="0" fontId="0" fillId="0" borderId="175" xfId="0" applyBorder="1" applyAlignment="1">
      <alignment horizontal="center"/>
    </xf>
    <xf numFmtId="0" fontId="0" fillId="27" borderId="76" xfId="0" applyFill="1" applyBorder="1" applyAlignment="1">
      <alignment horizontal="center"/>
    </xf>
    <xf numFmtId="0" fontId="0" fillId="34" borderId="152" xfId="0" applyFill="1" applyBorder="1" applyAlignment="1">
      <alignment horizontal="center"/>
    </xf>
    <xf numFmtId="0" fontId="0" fillId="34" borderId="119" xfId="0" applyFill="1" applyBorder="1" applyAlignment="1">
      <alignment horizontal="center"/>
    </xf>
    <xf numFmtId="0" fontId="0" fillId="37" borderId="119" xfId="0" applyFill="1" applyBorder="1" applyAlignment="1">
      <alignment horizontal="center"/>
    </xf>
    <xf numFmtId="0" fontId="0" fillId="37" borderId="115" xfId="0" applyFill="1" applyBorder="1" applyAlignment="1">
      <alignment horizontal="center"/>
    </xf>
    <xf numFmtId="0" fontId="0" fillId="33" borderId="45" xfId="0" applyFill="1" applyBorder="1" applyAlignment="1">
      <alignment horizontal="center"/>
    </xf>
    <xf numFmtId="0" fontId="0" fillId="41" borderId="176" xfId="0" applyFill="1" applyBorder="1" applyAlignment="1">
      <alignment horizontal="center"/>
    </xf>
    <xf numFmtId="0" fontId="0" fillId="41" borderId="151" xfId="0" applyFill="1" applyBorder="1" applyAlignment="1">
      <alignment horizontal="center"/>
    </xf>
    <xf numFmtId="0" fontId="0" fillId="41" borderId="153" xfId="0" applyFill="1" applyBorder="1" applyAlignment="1">
      <alignment horizontal="center"/>
    </xf>
    <xf numFmtId="0" fontId="0" fillId="41" borderId="177" xfId="0" applyFill="1" applyBorder="1" applyAlignment="1">
      <alignment horizontal="center"/>
    </xf>
    <xf numFmtId="0" fontId="0" fillId="41" borderId="178" xfId="0" applyFill="1" applyBorder="1" applyAlignment="1">
      <alignment horizontal="center"/>
    </xf>
    <xf numFmtId="0" fontId="0" fillId="41" borderId="179" xfId="0" applyFill="1" applyBorder="1" applyAlignment="1">
      <alignment horizontal="center"/>
    </xf>
    <xf numFmtId="0" fontId="0" fillId="41" borderId="180" xfId="0" applyFill="1" applyBorder="1" applyAlignment="1">
      <alignment horizontal="center"/>
    </xf>
    <xf numFmtId="0" fontId="0" fillId="41" borderId="182" xfId="0" applyFill="1" applyBorder="1"/>
    <xf numFmtId="0" fontId="0" fillId="41" borderId="92" xfId="0" applyFill="1" applyBorder="1"/>
    <xf numFmtId="0" fontId="0" fillId="41" borderId="177" xfId="0" applyFill="1" applyBorder="1"/>
    <xf numFmtId="0" fontId="0" fillId="41" borderId="181" xfId="0" applyFill="1" applyBorder="1"/>
    <xf numFmtId="0" fontId="0" fillId="41" borderId="179" xfId="0" applyFill="1" applyBorder="1"/>
    <xf numFmtId="0" fontId="0" fillId="41" borderId="179" xfId="0" applyFont="1" applyFill="1" applyBorder="1" applyAlignment="1">
      <alignment horizontal="left"/>
    </xf>
    <xf numFmtId="0" fontId="0" fillId="41" borderId="180" xfId="0" applyFill="1" applyBorder="1"/>
    <xf numFmtId="0" fontId="0" fillId="16" borderId="73" xfId="0" applyFill="1" applyBorder="1" applyAlignment="1">
      <alignment horizontal="center"/>
    </xf>
    <xf numFmtId="0" fontId="0" fillId="16" borderId="88" xfId="0" applyFill="1" applyBorder="1" applyAlignment="1">
      <alignment horizontal="center"/>
    </xf>
    <xf numFmtId="0" fontId="0" fillId="16" borderId="0" xfId="0" applyFill="1" applyBorder="1" applyAlignment="1">
      <alignment horizontal="center"/>
    </xf>
    <xf numFmtId="0" fontId="0" fillId="27" borderId="176" xfId="0" applyFill="1" applyBorder="1" applyAlignment="1">
      <alignment horizontal="center"/>
    </xf>
    <xf numFmtId="0" fontId="0" fillId="27" borderId="111" xfId="0" applyFill="1" applyBorder="1" applyAlignment="1">
      <alignment horizontal="center"/>
    </xf>
    <xf numFmtId="0" fontId="0" fillId="27" borderId="153" xfId="0" applyFill="1" applyBorder="1" applyAlignment="1">
      <alignment horizontal="center"/>
    </xf>
    <xf numFmtId="0" fontId="0" fillId="27" borderId="113" xfId="0" applyFill="1" applyBorder="1" applyAlignment="1">
      <alignment horizontal="center"/>
    </xf>
    <xf numFmtId="0" fontId="5" fillId="0" borderId="26" xfId="0" applyFont="1" applyBorder="1"/>
    <xf numFmtId="0" fontId="11" fillId="0" borderId="25" xfId="0" applyFont="1" applyBorder="1" applyAlignment="1">
      <alignment horizontal="left"/>
    </xf>
    <xf numFmtId="0" fontId="0" fillId="0" borderId="109" xfId="0" applyFont="1" applyBorder="1" applyAlignment="1">
      <alignment horizontal="center"/>
    </xf>
    <xf numFmtId="0" fontId="0" fillId="50" borderId="48" xfId="0" applyFill="1" applyBorder="1" applyAlignment="1">
      <alignment horizontal="center"/>
    </xf>
    <xf numFmtId="0" fontId="0" fillId="50" borderId="54" xfId="0" applyFill="1" applyBorder="1" applyAlignment="1">
      <alignment horizontal="center"/>
    </xf>
    <xf numFmtId="0" fontId="0" fillId="50" borderId="44" xfId="0" applyFill="1" applyBorder="1" applyAlignment="1">
      <alignment horizontal="center"/>
    </xf>
    <xf numFmtId="0" fontId="0" fillId="50" borderId="79" xfId="0" applyFill="1" applyBorder="1" applyAlignment="1">
      <alignment horizontal="center"/>
    </xf>
    <xf numFmtId="0" fontId="0" fillId="50" borderId="73" xfId="0" applyFill="1" applyBorder="1" applyAlignment="1">
      <alignment horizontal="center"/>
    </xf>
    <xf numFmtId="0" fontId="0" fillId="50" borderId="51" xfId="0" applyFill="1" applyBorder="1" applyAlignment="1">
      <alignment horizontal="center"/>
    </xf>
    <xf numFmtId="0" fontId="0" fillId="51" borderId="48" xfId="0" applyFill="1" applyBorder="1" applyAlignment="1">
      <alignment horizontal="center"/>
    </xf>
    <xf numFmtId="0" fontId="0" fillId="51" borderId="51" xfId="0" applyFill="1" applyBorder="1" applyAlignment="1">
      <alignment horizontal="center"/>
    </xf>
    <xf numFmtId="0" fontId="0" fillId="26" borderId="76" xfId="0" applyFill="1" applyBorder="1" applyAlignment="1">
      <alignment horizontal="center"/>
    </xf>
    <xf numFmtId="0" fontId="0" fillId="26" borderId="145" xfId="0" applyFill="1" applyBorder="1" applyAlignment="1">
      <alignment horizontal="center"/>
    </xf>
    <xf numFmtId="0" fontId="0" fillId="26" borderId="71" xfId="0" applyFill="1" applyBorder="1" applyAlignment="1">
      <alignment horizontal="center"/>
    </xf>
    <xf numFmtId="0" fontId="0" fillId="26" borderId="73" xfId="0" applyFill="1" applyBorder="1" applyAlignment="1">
      <alignment horizontal="center"/>
    </xf>
    <xf numFmtId="0" fontId="0" fillId="34" borderId="0" xfId="0" applyFill="1" applyBorder="1" applyAlignment="1">
      <alignment horizontal="center"/>
    </xf>
    <xf numFmtId="0" fontId="0" fillId="34" borderId="0" xfId="0" applyFont="1" applyFill="1" applyBorder="1" applyAlignment="1">
      <alignment horizontal="left"/>
    </xf>
    <xf numFmtId="0" fontId="0" fillId="52" borderId="48" xfId="0" applyFill="1" applyBorder="1" applyAlignment="1">
      <alignment horizontal="center"/>
    </xf>
    <xf numFmtId="0" fontId="0" fillId="0" borderId="47" xfId="0" applyBorder="1"/>
    <xf numFmtId="9" fontId="5" fillId="0" borderId="23" xfId="0" applyNumberFormat="1" applyFont="1" applyBorder="1" applyAlignment="1">
      <alignment horizontal="left"/>
    </xf>
    <xf numFmtId="1" fontId="1" fillId="0" borderId="3" xfId="0" applyNumberFormat="1" applyFont="1" applyBorder="1"/>
    <xf numFmtId="1" fontId="1" fillId="0" borderId="183" xfId="0" applyNumberFormat="1" applyFont="1" applyBorder="1"/>
    <xf numFmtId="165" fontId="1" fillId="0" borderId="184" xfId="0" applyNumberFormat="1" applyFont="1" applyBorder="1" applyAlignment="1">
      <alignment horizontal="center"/>
    </xf>
    <xf numFmtId="165" fontId="1" fillId="0" borderId="185" xfId="0" applyNumberFormat="1" applyFont="1" applyBorder="1" applyAlignment="1">
      <alignment horizontal="center"/>
    </xf>
    <xf numFmtId="165" fontId="1" fillId="0" borderId="186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65" fontId="4" fillId="21" borderId="5" xfId="0" applyNumberFormat="1" applyFont="1" applyFill="1" applyBorder="1" applyAlignment="1">
      <alignment horizontal="center"/>
    </xf>
    <xf numFmtId="165" fontId="4" fillId="21" borderId="13" xfId="0" applyNumberFormat="1" applyFont="1" applyFill="1" applyBorder="1" applyAlignment="1">
      <alignment horizontal="center"/>
    </xf>
    <xf numFmtId="165" fontId="1" fillId="0" borderId="14" xfId="1" applyNumberFormat="1" applyFont="1" applyBorder="1" applyAlignment="1" applyProtection="1">
      <alignment horizontal="center"/>
    </xf>
    <xf numFmtId="1" fontId="1" fillId="0" borderId="5" xfId="0" applyNumberFormat="1" applyFont="1" applyBorder="1" applyAlignment="1">
      <alignment horizontal="right"/>
    </xf>
    <xf numFmtId="1" fontId="1" fillId="0" borderId="5" xfId="0" applyNumberFormat="1" applyFont="1" applyBorder="1"/>
    <xf numFmtId="0" fontId="2" fillId="0" borderId="5" xfId="0" applyFont="1" applyBorder="1" applyAlignment="1">
      <alignment horizontal="left" textRotation="45"/>
    </xf>
    <xf numFmtId="0" fontId="1" fillId="53" borderId="11" xfId="0" applyFont="1" applyFill="1" applyBorder="1" applyAlignment="1">
      <alignment horizontal="center"/>
    </xf>
    <xf numFmtId="0" fontId="1" fillId="53" borderId="2" xfId="0" applyFont="1" applyFill="1" applyBorder="1"/>
    <xf numFmtId="164" fontId="1" fillId="53" borderId="3" xfId="0" applyNumberFormat="1" applyFont="1" applyFill="1" applyBorder="1" applyAlignment="1">
      <alignment horizontal="center"/>
    </xf>
    <xf numFmtId="164" fontId="2" fillId="54" borderId="19" xfId="0" applyNumberFormat="1" applyFont="1" applyFill="1" applyBorder="1" applyAlignment="1">
      <alignment horizontal="center"/>
    </xf>
    <xf numFmtId="1" fontId="2" fillId="55" borderId="5" xfId="0" applyNumberFormat="1" applyFont="1" applyFill="1" applyBorder="1" applyAlignment="1">
      <alignment horizontal="center"/>
    </xf>
    <xf numFmtId="1" fontId="4" fillId="55" borderId="5" xfId="0" applyNumberFormat="1" applyFont="1" applyFill="1" applyBorder="1" applyAlignment="1">
      <alignment horizontal="center"/>
    </xf>
    <xf numFmtId="165" fontId="4" fillId="55" borderId="5" xfId="0" applyNumberFormat="1" applyFont="1" applyFill="1" applyBorder="1" applyAlignment="1">
      <alignment horizontal="center"/>
    </xf>
    <xf numFmtId="165" fontId="4" fillId="55" borderId="13" xfId="0" applyNumberFormat="1" applyFont="1" applyFill="1" applyBorder="1" applyAlignment="1">
      <alignment horizontal="center"/>
    </xf>
    <xf numFmtId="165" fontId="1" fillId="53" borderId="14" xfId="1" applyNumberFormat="1" applyFont="1" applyFill="1" applyBorder="1" applyAlignment="1" applyProtection="1">
      <alignment horizontal="center"/>
    </xf>
    <xf numFmtId="1" fontId="1" fillId="53" borderId="15" xfId="0" applyNumberFormat="1" applyFont="1" applyFill="1" applyBorder="1" applyAlignment="1">
      <alignment horizontal="center"/>
    </xf>
    <xf numFmtId="165" fontId="1" fillId="53" borderId="5" xfId="0" applyNumberFormat="1" applyFont="1" applyFill="1" applyBorder="1" applyAlignment="1">
      <alignment horizontal="center"/>
    </xf>
    <xf numFmtId="1" fontId="1" fillId="53" borderId="2" xfId="0" applyNumberFormat="1" applyFont="1" applyFill="1" applyBorder="1" applyAlignment="1">
      <alignment horizontal="left" indent="4"/>
    </xf>
    <xf numFmtId="1" fontId="1" fillId="53" borderId="3" xfId="0" applyNumberFormat="1" applyFont="1" applyFill="1" applyBorder="1"/>
    <xf numFmtId="165" fontId="1" fillId="53" borderId="185" xfId="0" applyNumberFormat="1" applyFont="1" applyFill="1" applyBorder="1" applyAlignment="1">
      <alignment horizontal="center"/>
    </xf>
    <xf numFmtId="1" fontId="1" fillId="53" borderId="5" xfId="0" applyNumberFormat="1" applyFont="1" applyFill="1" applyBorder="1" applyAlignment="1">
      <alignment horizontal="center"/>
    </xf>
    <xf numFmtId="1" fontId="1" fillId="53" borderId="5" xfId="0" applyNumberFormat="1" applyFont="1" applyFill="1" applyBorder="1"/>
    <xf numFmtId="2" fontId="2" fillId="54" borderId="19" xfId="0" applyNumberFormat="1" applyFont="1" applyFill="1" applyBorder="1" applyAlignment="1">
      <alignment horizontal="center"/>
    </xf>
    <xf numFmtId="1" fontId="1" fillId="0" borderId="53" xfId="0" applyNumberFormat="1" applyFont="1" applyBorder="1" applyAlignment="1">
      <alignment horizontal="center"/>
    </xf>
    <xf numFmtId="165" fontId="1" fillId="0" borderId="5" xfId="1" applyNumberFormat="1" applyFont="1" applyBorder="1" applyAlignment="1" applyProtection="1">
      <alignment horizontal="center"/>
    </xf>
    <xf numFmtId="0" fontId="0" fillId="0" borderId="0" xfId="0" applyAlignment="1">
      <alignment horizontal="center" textRotation="60"/>
    </xf>
    <xf numFmtId="0" fontId="2" fillId="0" borderId="93" xfId="0" applyFont="1" applyBorder="1" applyAlignment="1">
      <alignment horizontal="center" textRotation="60"/>
    </xf>
    <xf numFmtId="0" fontId="0" fillId="0" borderId="93" xfId="0" applyBorder="1" applyAlignment="1">
      <alignment horizontal="center" textRotation="60"/>
    </xf>
    <xf numFmtId="0" fontId="0" fillId="0" borderId="18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43" borderId="16" xfId="0" applyFill="1" applyBorder="1" applyAlignment="1">
      <alignment horizontal="center"/>
    </xf>
    <xf numFmtId="0" fontId="0" fillId="56" borderId="16" xfId="0" applyFill="1" applyBorder="1" applyAlignment="1">
      <alignment horizontal="center"/>
    </xf>
    <xf numFmtId="0" fontId="0" fillId="46" borderId="188" xfId="0" applyFill="1" applyBorder="1" applyAlignment="1">
      <alignment horizontal="center"/>
    </xf>
    <xf numFmtId="0" fontId="0" fillId="0" borderId="189" xfId="0" applyBorder="1" applyAlignment="1">
      <alignment horizontal="center"/>
    </xf>
    <xf numFmtId="0" fontId="0" fillId="46" borderId="16" xfId="0" applyFill="1" applyBorder="1" applyAlignment="1">
      <alignment horizontal="center"/>
    </xf>
    <xf numFmtId="0" fontId="0" fillId="0" borderId="188" xfId="0" applyBorder="1" applyAlignment="1">
      <alignment horizontal="center"/>
    </xf>
    <xf numFmtId="0" fontId="0" fillId="56" borderId="188" xfId="0" applyFill="1" applyBorder="1" applyAlignment="1">
      <alignment horizontal="center"/>
    </xf>
    <xf numFmtId="0" fontId="0" fillId="43" borderId="188" xfId="0" applyFill="1" applyBorder="1" applyAlignment="1">
      <alignment horizontal="center"/>
    </xf>
    <xf numFmtId="1" fontId="0" fillId="0" borderId="16" xfId="0" applyNumberFormat="1" applyBorder="1" applyAlignment="1">
      <alignment horizontal="right"/>
    </xf>
    <xf numFmtId="1" fontId="0" fillId="0" borderId="189" xfId="0" applyNumberFormat="1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89" xfId="0" applyBorder="1" applyAlignment="1">
      <alignment horizontal="right"/>
    </xf>
    <xf numFmtId="0" fontId="0" fillId="0" borderId="28" xfId="0" quotePrefix="1" applyBorder="1"/>
    <xf numFmtId="0" fontId="0" fillId="0" borderId="42" xfId="0" applyBorder="1"/>
    <xf numFmtId="0" fontId="0" fillId="0" borderId="46" xfId="0" applyBorder="1"/>
    <xf numFmtId="0" fontId="0" fillId="0" borderId="48" xfId="0" applyBorder="1" applyAlignment="1">
      <alignment horizontal="left"/>
    </xf>
    <xf numFmtId="0" fontId="5" fillId="0" borderId="53" xfId="0" quotePrefix="1" applyFont="1" applyBorder="1" applyAlignment="1">
      <alignment horizontal="center"/>
    </xf>
    <xf numFmtId="0" fontId="5" fillId="0" borderId="23" xfId="0" quotePrefix="1" applyFont="1" applyBorder="1" applyAlignment="1">
      <alignment horizontal="center"/>
    </xf>
    <xf numFmtId="9" fontId="12" fillId="0" borderId="11" xfId="0" applyNumberFormat="1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2" fillId="0" borderId="0" xfId="0" applyFont="1"/>
    <xf numFmtId="0" fontId="12" fillId="0" borderId="11" xfId="0" applyFont="1" applyBorder="1" applyAlignment="1">
      <alignment horizontal="center"/>
    </xf>
    <xf numFmtId="0" fontId="12" fillId="0" borderId="48" xfId="0" applyFont="1" applyBorder="1" applyAlignment="1">
      <alignment horizontal="left"/>
    </xf>
    <xf numFmtId="0" fontId="13" fillId="0" borderId="11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0" fillId="46" borderId="0" xfId="0" applyFill="1"/>
    <xf numFmtId="0" fontId="0" fillId="0" borderId="190" xfId="0" applyBorder="1"/>
    <xf numFmtId="0" fontId="0" fillId="0" borderId="191" xfId="0" applyBorder="1"/>
    <xf numFmtId="0" fontId="0" fillId="0" borderId="192" xfId="0" applyBorder="1"/>
    <xf numFmtId="0" fontId="0" fillId="0" borderId="193" xfId="0" applyBorder="1" applyAlignment="1">
      <alignment horizontal="center"/>
    </xf>
    <xf numFmtId="0" fontId="0" fillId="0" borderId="194" xfId="0" applyBorder="1"/>
    <xf numFmtId="0" fontId="0" fillId="0" borderId="163" xfId="0" applyBorder="1"/>
    <xf numFmtId="0" fontId="0" fillId="0" borderId="165" xfId="0" applyBorder="1"/>
    <xf numFmtId="0" fontId="0" fillId="0" borderId="0" xfId="0" applyBorder="1" applyAlignment="1">
      <alignment horizontal="right"/>
    </xf>
    <xf numFmtId="0" fontId="0" fillId="34" borderId="47" xfId="0" applyFill="1" applyBorder="1" applyAlignment="1">
      <alignment horizontal="center"/>
    </xf>
    <xf numFmtId="0" fontId="0" fillId="34" borderId="49" xfId="0" applyFill="1" applyBorder="1" applyAlignment="1">
      <alignment horizontal="center"/>
    </xf>
    <xf numFmtId="0" fontId="0" fillId="34" borderId="57" xfId="0" applyFill="1" applyBorder="1" applyAlignment="1">
      <alignment horizontal="center"/>
    </xf>
    <xf numFmtId="0" fontId="0" fillId="52" borderId="71" xfId="0" applyFill="1" applyBorder="1" applyAlignment="1">
      <alignment horizontal="center"/>
    </xf>
    <xf numFmtId="0" fontId="0" fillId="52" borderId="54" xfId="0" applyFill="1" applyBorder="1" applyAlignment="1">
      <alignment horizontal="center"/>
    </xf>
    <xf numFmtId="0" fontId="0" fillId="52" borderId="44" xfId="0" applyFill="1" applyBorder="1" applyAlignment="1">
      <alignment horizontal="center"/>
    </xf>
    <xf numFmtId="0" fontId="0" fillId="52" borderId="57" xfId="0" applyFill="1" applyBorder="1" applyAlignment="1">
      <alignment horizontal="center"/>
    </xf>
    <xf numFmtId="0" fontId="0" fillId="52" borderId="43" xfId="0" applyFill="1" applyBorder="1" applyAlignment="1">
      <alignment horizontal="center"/>
    </xf>
    <xf numFmtId="0" fontId="0" fillId="52" borderId="79" xfId="0" applyFill="1" applyBorder="1" applyAlignment="1">
      <alignment horizontal="center"/>
    </xf>
    <xf numFmtId="0" fontId="0" fillId="52" borderId="45" xfId="0" applyFill="1" applyBorder="1" applyAlignment="1">
      <alignment horizontal="center"/>
    </xf>
    <xf numFmtId="0" fontId="0" fillId="52" borderId="47" xfId="0" applyFill="1" applyBorder="1" applyAlignment="1">
      <alignment horizontal="center"/>
    </xf>
    <xf numFmtId="0" fontId="0" fillId="52" borderId="73" xfId="0" applyFill="1" applyBorder="1" applyAlignment="1">
      <alignment horizontal="center"/>
    </xf>
    <xf numFmtId="0" fontId="0" fillId="52" borderId="49" xfId="0" applyFill="1" applyBorder="1" applyAlignment="1">
      <alignment horizontal="center"/>
    </xf>
    <xf numFmtId="0" fontId="0" fillId="52" borderId="50" xfId="0" applyFill="1" applyBorder="1" applyAlignment="1">
      <alignment horizontal="center"/>
    </xf>
    <xf numFmtId="0" fontId="0" fillId="52" borderId="51" xfId="0" applyFill="1" applyBorder="1" applyAlignment="1">
      <alignment horizontal="center"/>
    </xf>
    <xf numFmtId="0" fontId="0" fillId="52" borderId="52" xfId="0" applyFill="1" applyBorder="1" applyAlignment="1">
      <alignment horizontal="center"/>
    </xf>
    <xf numFmtId="0" fontId="0" fillId="52" borderId="72" xfId="0" applyFill="1" applyBorder="1" applyAlignment="1">
      <alignment horizontal="center"/>
    </xf>
    <xf numFmtId="0" fontId="0" fillId="0" borderId="195" xfId="0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330099"/>
      <rgbColor rgb="FF77933C"/>
      <rgbColor rgb="FF800080"/>
      <rgbColor rgb="FF008080"/>
      <rgbColor rgb="FFC0C0C0"/>
      <rgbColor rgb="FF558ED5"/>
      <rgbColor rgb="FF8EB4E3"/>
      <rgbColor rgb="FFC0504D"/>
      <rgbColor rgb="FFEBF1DE"/>
      <rgbColor rgb="FFE6E0EC"/>
      <rgbColor rgb="FF660066"/>
      <rgbColor rgb="FFD99694"/>
      <rgbColor rgb="FF0066CC"/>
      <rgbColor rgb="FFC6D9F1"/>
      <rgbColor rgb="FF000080"/>
      <rgbColor rgb="FFFF00FF"/>
      <rgbColor rgb="FFC4BD97"/>
      <rgbColor rgb="FF00FFFF"/>
      <rgbColor rgb="FF800080"/>
      <rgbColor rgb="FF800000"/>
      <rgbColor rgb="FF008080"/>
      <rgbColor rgb="FF0000FF"/>
      <rgbColor rgb="FF00B0F0"/>
      <rgbColor rgb="FFC3D69B"/>
      <rgbColor rgb="FFD7E4BD"/>
      <rgbColor rgb="FFFDEADA"/>
      <rgbColor rgb="FFB9CDE5"/>
      <rgbColor rgb="FFCCC1DA"/>
      <rgbColor rgb="FFB3A2C7"/>
      <rgbColor rgb="FFFAC090"/>
      <rgbColor rgb="FF3366FF"/>
      <rgbColor rgb="FF33CCCC"/>
      <rgbColor rgb="FF9BBB59"/>
      <rgbColor rgb="FFFCD5B5"/>
      <rgbColor rgb="FFF79646"/>
      <rgbColor rgb="FFE46C0A"/>
      <rgbColor rgb="FF8064A2"/>
      <rgbColor rgb="FF95B3D7"/>
      <rgbColor rgb="FF003366"/>
      <rgbColor rgb="FF339966"/>
      <rgbColor rgb="FF003300"/>
      <rgbColor rgb="FF333300"/>
      <rgbColor rgb="FF993300"/>
      <rgbColor rgb="FF993366"/>
      <rgbColor rgb="FF604A7B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3</xdr:col>
      <xdr:colOff>69583</xdr:colOff>
      <xdr:row>0</xdr:row>
      <xdr:rowOff>414338</xdr:rowOff>
    </xdr:to>
    <xdr:pic>
      <xdr:nvPicPr>
        <xdr:cNvPr id="4" name="Picture 1" descr="magendie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5725"/>
          <a:ext cx="574408" cy="3286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57150</xdr:colOff>
      <xdr:row>0</xdr:row>
      <xdr:rowOff>0</xdr:rowOff>
    </xdr:from>
    <xdr:to>
      <xdr:col>43</xdr:col>
      <xdr:colOff>76200</xdr:colOff>
      <xdr:row>3</xdr:row>
      <xdr:rowOff>79978</xdr:rowOff>
    </xdr:to>
    <xdr:pic>
      <xdr:nvPicPr>
        <xdr:cNvPr id="3" name="Picture 1" descr="magendie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81850" y="0"/>
          <a:ext cx="1104900" cy="6610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142876</xdr:colOff>
      <xdr:row>0</xdr:row>
      <xdr:rowOff>38100</xdr:rowOff>
    </xdr:from>
    <xdr:to>
      <xdr:col>50</xdr:col>
      <xdr:colOff>85726</xdr:colOff>
      <xdr:row>3</xdr:row>
      <xdr:rowOff>73066</xdr:rowOff>
    </xdr:to>
    <xdr:pic>
      <xdr:nvPicPr>
        <xdr:cNvPr id="2" name="Picture 1" descr="magendie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34401" y="38100"/>
          <a:ext cx="1028700" cy="6159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28576</xdr:colOff>
      <xdr:row>0</xdr:row>
      <xdr:rowOff>0</xdr:rowOff>
    </xdr:from>
    <xdr:to>
      <xdr:col>49</xdr:col>
      <xdr:colOff>123825</xdr:colOff>
      <xdr:row>3</xdr:row>
      <xdr:rowOff>34389</xdr:rowOff>
    </xdr:to>
    <xdr:pic>
      <xdr:nvPicPr>
        <xdr:cNvPr id="4097" name="Picture 1" descr="magendie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6251" y="0"/>
          <a:ext cx="1181099" cy="6058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171450</xdr:colOff>
      <xdr:row>0</xdr:row>
      <xdr:rowOff>0</xdr:rowOff>
    </xdr:from>
    <xdr:to>
      <xdr:col>51</xdr:col>
      <xdr:colOff>9525</xdr:colOff>
      <xdr:row>3</xdr:row>
      <xdr:rowOff>188964</xdr:rowOff>
    </xdr:to>
    <xdr:pic>
      <xdr:nvPicPr>
        <xdr:cNvPr id="1025" name="Picture 1" descr="magendie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10575" y="0"/>
          <a:ext cx="1285875" cy="760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47625</xdr:colOff>
      <xdr:row>0</xdr:row>
      <xdr:rowOff>9525</xdr:rowOff>
    </xdr:from>
    <xdr:to>
      <xdr:col>36</xdr:col>
      <xdr:colOff>4557</xdr:colOff>
      <xdr:row>3</xdr:row>
      <xdr:rowOff>9525</xdr:rowOff>
    </xdr:to>
    <xdr:pic>
      <xdr:nvPicPr>
        <xdr:cNvPr id="3" name="Picture 1" descr="magendie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01025" y="9525"/>
          <a:ext cx="1195182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485775</xdr:colOff>
      <xdr:row>10</xdr:row>
      <xdr:rowOff>0</xdr:rowOff>
    </xdr:from>
    <xdr:to>
      <xdr:col>1</xdr:col>
      <xdr:colOff>76200</xdr:colOff>
      <xdr:row>10</xdr:row>
      <xdr:rowOff>133350</xdr:rowOff>
    </xdr:to>
    <xdr:cxnSp macro="">
      <xdr:nvCxnSpPr>
        <xdr:cNvPr id="4" name="Connecteur en angle 3"/>
        <xdr:cNvCxnSpPr/>
      </xdr:nvCxnSpPr>
      <xdr:spPr>
        <a:xfrm flipV="1">
          <a:off x="485775" y="1943100"/>
          <a:ext cx="314325" cy="133350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600075</xdr:colOff>
      <xdr:row>27</xdr:row>
      <xdr:rowOff>0</xdr:rowOff>
    </xdr:from>
    <xdr:to>
      <xdr:col>1</xdr:col>
      <xdr:colOff>190500</xdr:colOff>
      <xdr:row>27</xdr:row>
      <xdr:rowOff>133350</xdr:rowOff>
    </xdr:to>
    <xdr:cxnSp macro="">
      <xdr:nvCxnSpPr>
        <xdr:cNvPr id="7" name="Connecteur en angle 6"/>
        <xdr:cNvCxnSpPr/>
      </xdr:nvCxnSpPr>
      <xdr:spPr>
        <a:xfrm flipV="1">
          <a:off x="600075" y="5181600"/>
          <a:ext cx="314325" cy="133350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473869</xdr:colOff>
      <xdr:row>18</xdr:row>
      <xdr:rowOff>11906</xdr:rowOff>
    </xdr:from>
    <xdr:to>
      <xdr:col>1</xdr:col>
      <xdr:colOff>83344</xdr:colOff>
      <xdr:row>18</xdr:row>
      <xdr:rowOff>123825</xdr:rowOff>
    </xdr:to>
    <xdr:cxnSp macro="">
      <xdr:nvCxnSpPr>
        <xdr:cNvPr id="9" name="Connecteur en angle 8"/>
        <xdr:cNvCxnSpPr/>
      </xdr:nvCxnSpPr>
      <xdr:spPr>
        <a:xfrm flipV="1">
          <a:off x="473869" y="3476625"/>
          <a:ext cx="335756" cy="111919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0</xdr:row>
      <xdr:rowOff>0</xdr:rowOff>
    </xdr:from>
    <xdr:to>
      <xdr:col>35</xdr:col>
      <xdr:colOff>238125</xdr:colOff>
      <xdr:row>2</xdr:row>
      <xdr:rowOff>57150</xdr:rowOff>
    </xdr:to>
    <xdr:pic>
      <xdr:nvPicPr>
        <xdr:cNvPr id="4" name="Picture 1" descr="magendie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01050" y="0"/>
          <a:ext cx="9810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533400</xdr:colOff>
      <xdr:row>14</xdr:row>
      <xdr:rowOff>9525</xdr:rowOff>
    </xdr:from>
    <xdr:to>
      <xdr:col>1</xdr:col>
      <xdr:colOff>123825</xdr:colOff>
      <xdr:row>14</xdr:row>
      <xdr:rowOff>142875</xdr:rowOff>
    </xdr:to>
    <xdr:cxnSp macro="">
      <xdr:nvCxnSpPr>
        <xdr:cNvPr id="5" name="Connecteur en angle 4"/>
        <xdr:cNvCxnSpPr/>
      </xdr:nvCxnSpPr>
      <xdr:spPr>
        <a:xfrm flipV="1">
          <a:off x="533400" y="2657475"/>
          <a:ext cx="314325" cy="133350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669131</xdr:colOff>
      <xdr:row>32</xdr:row>
      <xdr:rowOff>0</xdr:rowOff>
    </xdr:from>
    <xdr:to>
      <xdr:col>2</xdr:col>
      <xdr:colOff>9525</xdr:colOff>
      <xdr:row>32</xdr:row>
      <xdr:rowOff>133350</xdr:rowOff>
    </xdr:to>
    <xdr:cxnSp macro="">
      <xdr:nvCxnSpPr>
        <xdr:cNvPr id="6" name="Connecteur en angle 5"/>
        <xdr:cNvCxnSpPr/>
      </xdr:nvCxnSpPr>
      <xdr:spPr>
        <a:xfrm flipV="1">
          <a:off x="669131" y="6072188"/>
          <a:ext cx="388144" cy="133350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476251</xdr:colOff>
      <xdr:row>23</xdr:row>
      <xdr:rowOff>-1</xdr:rowOff>
    </xdr:from>
    <xdr:to>
      <xdr:col>1</xdr:col>
      <xdr:colOff>119062</xdr:colOff>
      <xdr:row>23</xdr:row>
      <xdr:rowOff>109538</xdr:rowOff>
    </xdr:to>
    <xdr:cxnSp macro="">
      <xdr:nvCxnSpPr>
        <xdr:cNvPr id="8" name="Connecteur en angle 7"/>
        <xdr:cNvCxnSpPr/>
      </xdr:nvCxnSpPr>
      <xdr:spPr>
        <a:xfrm flipV="1">
          <a:off x="476251" y="4357687"/>
          <a:ext cx="440530" cy="109539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108858</xdr:colOff>
      <xdr:row>0</xdr:row>
      <xdr:rowOff>0</xdr:rowOff>
    </xdr:from>
    <xdr:to>
      <xdr:col>46</xdr:col>
      <xdr:colOff>1</xdr:colOff>
      <xdr:row>2</xdr:row>
      <xdr:rowOff>70661</xdr:rowOff>
    </xdr:to>
    <xdr:pic>
      <xdr:nvPicPr>
        <xdr:cNvPr id="9" name="Picture 1" descr="magendie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53308" y="0"/>
          <a:ext cx="662668" cy="4516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1002847</xdr:colOff>
      <xdr:row>16</xdr:row>
      <xdr:rowOff>0</xdr:rowOff>
    </xdr:from>
    <xdr:to>
      <xdr:col>1</xdr:col>
      <xdr:colOff>174172</xdr:colOff>
      <xdr:row>16</xdr:row>
      <xdr:rowOff>133350</xdr:rowOff>
    </xdr:to>
    <xdr:cxnSp macro="">
      <xdr:nvCxnSpPr>
        <xdr:cNvPr id="2" name="Connecteur en angle 1"/>
        <xdr:cNvCxnSpPr/>
      </xdr:nvCxnSpPr>
      <xdr:spPr>
        <a:xfrm flipV="1">
          <a:off x="1002847" y="3592286"/>
          <a:ext cx="259896" cy="133350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1012372</xdr:colOff>
      <xdr:row>18</xdr:row>
      <xdr:rowOff>0</xdr:rowOff>
    </xdr:from>
    <xdr:to>
      <xdr:col>1</xdr:col>
      <xdr:colOff>183697</xdr:colOff>
      <xdr:row>18</xdr:row>
      <xdr:rowOff>133350</xdr:rowOff>
    </xdr:to>
    <xdr:cxnSp macro="">
      <xdr:nvCxnSpPr>
        <xdr:cNvPr id="4" name="Connecteur en angle 3"/>
        <xdr:cNvCxnSpPr/>
      </xdr:nvCxnSpPr>
      <xdr:spPr>
        <a:xfrm flipV="1">
          <a:off x="1012372" y="4082143"/>
          <a:ext cx="259896" cy="133350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1024618</xdr:colOff>
      <xdr:row>21</xdr:row>
      <xdr:rowOff>4081</xdr:rowOff>
    </xdr:from>
    <xdr:to>
      <xdr:col>1</xdr:col>
      <xdr:colOff>195943</xdr:colOff>
      <xdr:row>21</xdr:row>
      <xdr:rowOff>191860</xdr:rowOff>
    </xdr:to>
    <xdr:cxnSp macro="">
      <xdr:nvCxnSpPr>
        <xdr:cNvPr id="5" name="Connecteur en angle 4"/>
        <xdr:cNvCxnSpPr/>
      </xdr:nvCxnSpPr>
      <xdr:spPr>
        <a:xfrm flipV="1">
          <a:off x="1024618" y="4821010"/>
          <a:ext cx="259896" cy="187779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993321</xdr:colOff>
      <xdr:row>24</xdr:row>
      <xdr:rowOff>9525</xdr:rowOff>
    </xdr:from>
    <xdr:to>
      <xdr:col>1</xdr:col>
      <xdr:colOff>164646</xdr:colOff>
      <xdr:row>24</xdr:row>
      <xdr:rowOff>142875</xdr:rowOff>
    </xdr:to>
    <xdr:cxnSp macro="">
      <xdr:nvCxnSpPr>
        <xdr:cNvPr id="7" name="Connecteur en angle 6"/>
        <xdr:cNvCxnSpPr/>
      </xdr:nvCxnSpPr>
      <xdr:spPr>
        <a:xfrm flipV="1">
          <a:off x="993321" y="5561239"/>
          <a:ext cx="259896" cy="133350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991961</xdr:colOff>
      <xdr:row>26</xdr:row>
      <xdr:rowOff>0</xdr:rowOff>
    </xdr:from>
    <xdr:to>
      <xdr:col>1</xdr:col>
      <xdr:colOff>163286</xdr:colOff>
      <xdr:row>26</xdr:row>
      <xdr:rowOff>133350</xdr:rowOff>
    </xdr:to>
    <xdr:cxnSp macro="">
      <xdr:nvCxnSpPr>
        <xdr:cNvPr id="8" name="Connecteur en angle 7"/>
        <xdr:cNvCxnSpPr/>
      </xdr:nvCxnSpPr>
      <xdr:spPr>
        <a:xfrm flipV="1">
          <a:off x="991961" y="6041571"/>
          <a:ext cx="259896" cy="133350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1011011</xdr:colOff>
      <xdr:row>29</xdr:row>
      <xdr:rowOff>9525</xdr:rowOff>
    </xdr:from>
    <xdr:to>
      <xdr:col>1</xdr:col>
      <xdr:colOff>182336</xdr:colOff>
      <xdr:row>29</xdr:row>
      <xdr:rowOff>142875</xdr:rowOff>
    </xdr:to>
    <xdr:cxnSp macro="">
      <xdr:nvCxnSpPr>
        <xdr:cNvPr id="9" name="Connecteur en angle 8"/>
        <xdr:cNvCxnSpPr/>
      </xdr:nvCxnSpPr>
      <xdr:spPr>
        <a:xfrm flipV="1">
          <a:off x="1011011" y="6785882"/>
          <a:ext cx="259896" cy="133350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1061357</xdr:colOff>
      <xdr:row>31</xdr:row>
      <xdr:rowOff>17690</xdr:rowOff>
    </xdr:from>
    <xdr:to>
      <xdr:col>1</xdr:col>
      <xdr:colOff>197303</xdr:colOff>
      <xdr:row>31</xdr:row>
      <xdr:rowOff>136072</xdr:rowOff>
    </xdr:to>
    <xdr:cxnSp macro="">
      <xdr:nvCxnSpPr>
        <xdr:cNvPr id="10" name="Connecteur en angle 9"/>
        <xdr:cNvCxnSpPr/>
      </xdr:nvCxnSpPr>
      <xdr:spPr>
        <a:xfrm flipV="1">
          <a:off x="1061357" y="7283904"/>
          <a:ext cx="224517" cy="118382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108858</xdr:colOff>
      <xdr:row>0</xdr:row>
      <xdr:rowOff>0</xdr:rowOff>
    </xdr:from>
    <xdr:to>
      <xdr:col>46</xdr:col>
      <xdr:colOff>1</xdr:colOff>
      <xdr:row>2</xdr:row>
      <xdr:rowOff>70661</xdr:rowOff>
    </xdr:to>
    <xdr:pic>
      <xdr:nvPicPr>
        <xdr:cNvPr id="12" name="Picture 1" descr="magendie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72358" y="0"/>
          <a:ext cx="666750" cy="4516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160563</xdr:colOff>
      <xdr:row>0</xdr:row>
      <xdr:rowOff>54428</xdr:rowOff>
    </xdr:from>
    <xdr:to>
      <xdr:col>46</xdr:col>
      <xdr:colOff>40822</xdr:colOff>
      <xdr:row>2</xdr:row>
      <xdr:rowOff>27294</xdr:rowOff>
    </xdr:to>
    <xdr:pic>
      <xdr:nvPicPr>
        <xdr:cNvPr id="5121" name="Picture 1" descr="magendie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64884" y="54428"/>
          <a:ext cx="737509" cy="462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713014</xdr:colOff>
      <xdr:row>14</xdr:row>
      <xdr:rowOff>9525</xdr:rowOff>
    </xdr:from>
    <xdr:to>
      <xdr:col>1</xdr:col>
      <xdr:colOff>208189</xdr:colOff>
      <xdr:row>14</xdr:row>
      <xdr:rowOff>201386</xdr:rowOff>
    </xdr:to>
    <xdr:cxnSp macro="">
      <xdr:nvCxnSpPr>
        <xdr:cNvPr id="3" name="Connecteur en angle 2"/>
        <xdr:cNvCxnSpPr/>
      </xdr:nvCxnSpPr>
      <xdr:spPr>
        <a:xfrm flipV="1">
          <a:off x="713014" y="2281918"/>
          <a:ext cx="297996" cy="191861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665389</xdr:colOff>
      <xdr:row>26</xdr:row>
      <xdr:rowOff>200025</xdr:rowOff>
    </xdr:from>
    <xdr:to>
      <xdr:col>1</xdr:col>
      <xdr:colOff>236764</xdr:colOff>
      <xdr:row>27</xdr:row>
      <xdr:rowOff>119743</xdr:rowOff>
    </xdr:to>
    <xdr:cxnSp macro="">
      <xdr:nvCxnSpPr>
        <xdr:cNvPr id="5" name="Connecteur en angle 4"/>
        <xdr:cNvCxnSpPr/>
      </xdr:nvCxnSpPr>
      <xdr:spPr>
        <a:xfrm flipV="1">
          <a:off x="665389" y="4690382"/>
          <a:ext cx="374196" cy="123825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642257</xdr:colOff>
      <xdr:row>24</xdr:row>
      <xdr:rowOff>0</xdr:rowOff>
    </xdr:from>
    <xdr:to>
      <xdr:col>1</xdr:col>
      <xdr:colOff>223157</xdr:colOff>
      <xdr:row>24</xdr:row>
      <xdr:rowOff>142875</xdr:rowOff>
    </xdr:to>
    <xdr:cxnSp macro="">
      <xdr:nvCxnSpPr>
        <xdr:cNvPr id="6" name="Connecteur en angle 5"/>
        <xdr:cNvCxnSpPr/>
      </xdr:nvCxnSpPr>
      <xdr:spPr>
        <a:xfrm flipV="1">
          <a:off x="642257" y="4109357"/>
          <a:ext cx="383721" cy="142875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643618</xdr:colOff>
      <xdr:row>22</xdr:row>
      <xdr:rowOff>23132</xdr:rowOff>
    </xdr:from>
    <xdr:to>
      <xdr:col>1</xdr:col>
      <xdr:colOff>186418</xdr:colOff>
      <xdr:row>22</xdr:row>
      <xdr:rowOff>197303</xdr:rowOff>
    </xdr:to>
    <xdr:cxnSp macro="">
      <xdr:nvCxnSpPr>
        <xdr:cNvPr id="7" name="Connecteur en angle 6"/>
        <xdr:cNvCxnSpPr/>
      </xdr:nvCxnSpPr>
      <xdr:spPr>
        <a:xfrm flipV="1">
          <a:off x="643618" y="4254953"/>
          <a:ext cx="345621" cy="174171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615043</xdr:colOff>
      <xdr:row>19</xdr:row>
      <xdr:rowOff>0</xdr:rowOff>
    </xdr:from>
    <xdr:to>
      <xdr:col>1</xdr:col>
      <xdr:colOff>205468</xdr:colOff>
      <xdr:row>19</xdr:row>
      <xdr:rowOff>133350</xdr:rowOff>
    </xdr:to>
    <xdr:cxnSp macro="">
      <xdr:nvCxnSpPr>
        <xdr:cNvPr id="9" name="Connecteur en angle 8"/>
        <xdr:cNvCxnSpPr/>
      </xdr:nvCxnSpPr>
      <xdr:spPr>
        <a:xfrm flipV="1">
          <a:off x="615043" y="3129643"/>
          <a:ext cx="393246" cy="133350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684439</xdr:colOff>
      <xdr:row>16</xdr:row>
      <xdr:rowOff>23131</xdr:rowOff>
    </xdr:from>
    <xdr:to>
      <xdr:col>1</xdr:col>
      <xdr:colOff>217714</xdr:colOff>
      <xdr:row>16</xdr:row>
      <xdr:rowOff>197304</xdr:rowOff>
    </xdr:to>
    <xdr:cxnSp macro="">
      <xdr:nvCxnSpPr>
        <xdr:cNvPr id="10" name="Connecteur en angle 9"/>
        <xdr:cNvCxnSpPr/>
      </xdr:nvCxnSpPr>
      <xdr:spPr>
        <a:xfrm flipV="1">
          <a:off x="684439" y="2785381"/>
          <a:ext cx="336096" cy="174173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657225</xdr:colOff>
      <xdr:row>29</xdr:row>
      <xdr:rowOff>0</xdr:rowOff>
    </xdr:from>
    <xdr:to>
      <xdr:col>1</xdr:col>
      <xdr:colOff>219075</xdr:colOff>
      <xdr:row>29</xdr:row>
      <xdr:rowOff>133350</xdr:rowOff>
    </xdr:to>
    <xdr:cxnSp macro="">
      <xdr:nvCxnSpPr>
        <xdr:cNvPr id="19" name="Connecteur en angle 18"/>
        <xdr:cNvCxnSpPr/>
      </xdr:nvCxnSpPr>
      <xdr:spPr>
        <a:xfrm flipV="1">
          <a:off x="657225" y="5089071"/>
          <a:ext cx="364671" cy="133350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38099</xdr:colOff>
      <xdr:row>0</xdr:row>
      <xdr:rowOff>27214</xdr:rowOff>
    </xdr:from>
    <xdr:to>
      <xdr:col>43</xdr:col>
      <xdr:colOff>204108</xdr:colOff>
      <xdr:row>2</xdr:row>
      <xdr:rowOff>80</xdr:rowOff>
    </xdr:to>
    <xdr:pic>
      <xdr:nvPicPr>
        <xdr:cNvPr id="2" name="Picture 1" descr="magendie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82449" y="27214"/>
          <a:ext cx="680359" cy="4681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767442</xdr:colOff>
      <xdr:row>13</xdr:row>
      <xdr:rowOff>240848</xdr:rowOff>
    </xdr:from>
    <xdr:to>
      <xdr:col>1</xdr:col>
      <xdr:colOff>262617</xdr:colOff>
      <xdr:row>14</xdr:row>
      <xdr:rowOff>187780</xdr:rowOff>
    </xdr:to>
    <xdr:cxnSp macro="">
      <xdr:nvCxnSpPr>
        <xdr:cNvPr id="3" name="Connecteur en angle 2"/>
        <xdr:cNvCxnSpPr/>
      </xdr:nvCxnSpPr>
      <xdr:spPr>
        <a:xfrm flipV="1">
          <a:off x="767442" y="2690134"/>
          <a:ext cx="297996" cy="191860"/>
        </a:xfrm>
        <a:prstGeom prst="bentConnector3">
          <a:avLst>
            <a:gd name="adj1" fmla="val 40868"/>
          </a:avLst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665389</xdr:colOff>
      <xdr:row>26</xdr:row>
      <xdr:rowOff>200025</xdr:rowOff>
    </xdr:from>
    <xdr:to>
      <xdr:col>1</xdr:col>
      <xdr:colOff>236764</xdr:colOff>
      <xdr:row>27</xdr:row>
      <xdr:rowOff>119743</xdr:rowOff>
    </xdr:to>
    <xdr:cxnSp macro="">
      <xdr:nvCxnSpPr>
        <xdr:cNvPr id="4" name="Connecteur en angle 3"/>
        <xdr:cNvCxnSpPr/>
      </xdr:nvCxnSpPr>
      <xdr:spPr>
        <a:xfrm flipV="1">
          <a:off x="665389" y="5429250"/>
          <a:ext cx="371475" cy="167368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642257</xdr:colOff>
      <xdr:row>24</xdr:row>
      <xdr:rowOff>0</xdr:rowOff>
    </xdr:from>
    <xdr:to>
      <xdr:col>1</xdr:col>
      <xdr:colOff>223157</xdr:colOff>
      <xdr:row>24</xdr:row>
      <xdr:rowOff>142875</xdr:rowOff>
    </xdr:to>
    <xdr:cxnSp macro="">
      <xdr:nvCxnSpPr>
        <xdr:cNvPr id="5" name="Connecteur en angle 4"/>
        <xdr:cNvCxnSpPr/>
      </xdr:nvCxnSpPr>
      <xdr:spPr>
        <a:xfrm flipV="1">
          <a:off x="642257" y="4733925"/>
          <a:ext cx="381000" cy="142875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657225</xdr:colOff>
      <xdr:row>22</xdr:row>
      <xdr:rowOff>23131</xdr:rowOff>
    </xdr:from>
    <xdr:to>
      <xdr:col>1</xdr:col>
      <xdr:colOff>200025</xdr:colOff>
      <xdr:row>22</xdr:row>
      <xdr:rowOff>197303</xdr:rowOff>
    </xdr:to>
    <xdr:cxnSp macro="">
      <xdr:nvCxnSpPr>
        <xdr:cNvPr id="6" name="Connecteur en angle 5"/>
        <xdr:cNvCxnSpPr/>
      </xdr:nvCxnSpPr>
      <xdr:spPr>
        <a:xfrm flipV="1">
          <a:off x="657225" y="4676774"/>
          <a:ext cx="345621" cy="174172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655865</xdr:colOff>
      <xdr:row>19</xdr:row>
      <xdr:rowOff>13607</xdr:rowOff>
    </xdr:from>
    <xdr:to>
      <xdr:col>1</xdr:col>
      <xdr:colOff>246290</xdr:colOff>
      <xdr:row>19</xdr:row>
      <xdr:rowOff>146957</xdr:rowOff>
    </xdr:to>
    <xdr:cxnSp macro="">
      <xdr:nvCxnSpPr>
        <xdr:cNvPr id="7" name="Connecteur en angle 6"/>
        <xdr:cNvCxnSpPr/>
      </xdr:nvCxnSpPr>
      <xdr:spPr>
        <a:xfrm flipV="1">
          <a:off x="655865" y="3932464"/>
          <a:ext cx="393246" cy="133350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643618</xdr:colOff>
      <xdr:row>16</xdr:row>
      <xdr:rowOff>36740</xdr:rowOff>
    </xdr:from>
    <xdr:to>
      <xdr:col>1</xdr:col>
      <xdr:colOff>176893</xdr:colOff>
      <xdr:row>16</xdr:row>
      <xdr:rowOff>210912</xdr:rowOff>
    </xdr:to>
    <xdr:cxnSp macro="">
      <xdr:nvCxnSpPr>
        <xdr:cNvPr id="8" name="Connecteur en angle 7"/>
        <xdr:cNvCxnSpPr/>
      </xdr:nvCxnSpPr>
      <xdr:spPr>
        <a:xfrm flipV="1">
          <a:off x="643618" y="3220811"/>
          <a:ext cx="336096" cy="174172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657225</xdr:colOff>
      <xdr:row>29</xdr:row>
      <xdr:rowOff>0</xdr:rowOff>
    </xdr:from>
    <xdr:to>
      <xdr:col>1</xdr:col>
      <xdr:colOff>219075</xdr:colOff>
      <xdr:row>29</xdr:row>
      <xdr:rowOff>133350</xdr:rowOff>
    </xdr:to>
    <xdr:cxnSp macro="">
      <xdr:nvCxnSpPr>
        <xdr:cNvPr id="9" name="Connecteur en angle 8"/>
        <xdr:cNvCxnSpPr/>
      </xdr:nvCxnSpPr>
      <xdr:spPr>
        <a:xfrm flipV="1">
          <a:off x="657225" y="5972175"/>
          <a:ext cx="361950" cy="133350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0</xdr:col>
      <xdr:colOff>485775</xdr:colOff>
      <xdr:row>0</xdr:row>
      <xdr:rowOff>381000</xdr:rowOff>
    </xdr:to>
    <xdr:pic>
      <xdr:nvPicPr>
        <xdr:cNvPr id="2" name="Picture 1" descr="magendie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4857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123825</xdr:colOff>
      <xdr:row>0</xdr:row>
      <xdr:rowOff>9525</xdr:rowOff>
    </xdr:from>
    <xdr:to>
      <xdr:col>46</xdr:col>
      <xdr:colOff>19050</xdr:colOff>
      <xdr:row>2</xdr:row>
      <xdr:rowOff>59300</xdr:rowOff>
    </xdr:to>
    <xdr:pic>
      <xdr:nvPicPr>
        <xdr:cNvPr id="3" name="Picture 1" descr="magendie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48650" y="9525"/>
          <a:ext cx="857250" cy="506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114301</xdr:colOff>
      <xdr:row>0</xdr:row>
      <xdr:rowOff>69033</xdr:rowOff>
    </xdr:from>
    <xdr:to>
      <xdr:col>41</xdr:col>
      <xdr:colOff>19051</xdr:colOff>
      <xdr:row>3</xdr:row>
      <xdr:rowOff>80678</xdr:rowOff>
    </xdr:to>
    <xdr:pic>
      <xdr:nvPicPr>
        <xdr:cNvPr id="2" name="Picture 1" descr="magendie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48451" y="69033"/>
          <a:ext cx="990600" cy="5926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36857</xdr:colOff>
      <xdr:row>0</xdr:row>
      <xdr:rowOff>64891</xdr:rowOff>
    </xdr:from>
    <xdr:to>
      <xdr:col>39</xdr:col>
      <xdr:colOff>149087</xdr:colOff>
      <xdr:row>3</xdr:row>
      <xdr:rowOff>93407</xdr:rowOff>
    </xdr:to>
    <xdr:pic>
      <xdr:nvPicPr>
        <xdr:cNvPr id="2049" name="Picture 1" descr="magendie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27987" y="64891"/>
          <a:ext cx="1106143" cy="6000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85725</xdr:colOff>
      <xdr:row>0</xdr:row>
      <xdr:rowOff>30932</xdr:rowOff>
    </xdr:from>
    <xdr:to>
      <xdr:col>42</xdr:col>
      <xdr:colOff>19050</xdr:colOff>
      <xdr:row>3</xdr:row>
      <xdr:rowOff>62170</xdr:rowOff>
    </xdr:to>
    <xdr:pic>
      <xdr:nvPicPr>
        <xdr:cNvPr id="2" name="Picture 1" descr="magendie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91350" y="30932"/>
          <a:ext cx="1019175" cy="602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28575</xdr:colOff>
      <xdr:row>0</xdr:row>
      <xdr:rowOff>11882</xdr:rowOff>
    </xdr:from>
    <xdr:to>
      <xdr:col>42</xdr:col>
      <xdr:colOff>142875</xdr:colOff>
      <xdr:row>4</xdr:row>
      <xdr:rowOff>66676</xdr:rowOff>
    </xdr:to>
    <xdr:pic>
      <xdr:nvPicPr>
        <xdr:cNvPr id="2" name="Picture 1" descr="magendie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3225" y="11882"/>
          <a:ext cx="1381125" cy="816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152400</xdr:colOff>
      <xdr:row>0</xdr:row>
      <xdr:rowOff>0</xdr:rowOff>
    </xdr:from>
    <xdr:to>
      <xdr:col>44</xdr:col>
      <xdr:colOff>76200</xdr:colOff>
      <xdr:row>3</xdr:row>
      <xdr:rowOff>25604</xdr:rowOff>
    </xdr:to>
    <xdr:pic>
      <xdr:nvPicPr>
        <xdr:cNvPr id="3073" name="Picture 1" descr="magendie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91400" y="0"/>
          <a:ext cx="1009650" cy="597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0</xdr:row>
      <xdr:rowOff>1</xdr:rowOff>
    </xdr:from>
    <xdr:to>
      <xdr:col>42</xdr:col>
      <xdr:colOff>57150</xdr:colOff>
      <xdr:row>3</xdr:row>
      <xdr:rowOff>42505</xdr:rowOff>
    </xdr:to>
    <xdr:pic>
      <xdr:nvPicPr>
        <xdr:cNvPr id="2" name="Picture 1" descr="magendie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29450" y="1"/>
          <a:ext cx="1038225" cy="614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FF"/>
    <pageSetUpPr fitToPage="1"/>
  </sheetPr>
  <dimension ref="A1:AMK61"/>
  <sheetViews>
    <sheetView zoomScaleNormal="100" workbookViewId="0">
      <pane ySplit="1" topLeftCell="A2" activePane="bottomLeft" state="frozen"/>
      <selection pane="bottomLeft" activeCell="P62" sqref="P62"/>
    </sheetView>
  </sheetViews>
  <sheetFormatPr baseColWidth="10" defaultColWidth="9.140625" defaultRowHeight="15"/>
  <cols>
    <col min="1" max="1" width="6.7109375" style="1"/>
    <col min="2" max="2" width="0.7109375" style="2" customWidth="1"/>
    <col min="3" max="3" width="1" style="1" customWidth="1"/>
    <col min="4" max="7" width="6.7109375" style="3"/>
    <col min="8" max="8" width="5.7109375" style="1"/>
    <col min="9" max="11" width="7" style="1" bestFit="1" customWidth="1"/>
    <col min="12" max="12" width="7" style="4" bestFit="1" customWidth="1"/>
    <col min="13" max="13" width="0.5703125" style="1"/>
    <col min="14" max="17" width="7" style="1" bestFit="1" customWidth="1"/>
    <col min="18" max="19" width="1.140625" style="2" customWidth="1"/>
    <col min="20" max="20" width="7" style="1" bestFit="1" customWidth="1"/>
    <col min="21" max="21" width="5.7109375" style="5"/>
    <col min="22" max="22" width="5.7109375" style="2"/>
    <col min="23" max="23" width="5.7109375" style="1"/>
    <col min="24" max="28" width="5.7109375" style="2"/>
    <col min="29" max="29" width="6" style="2" customWidth="1"/>
    <col min="30" max="30" width="6.140625" style="2" customWidth="1"/>
    <col min="31" max="32" width="5.5703125" style="2" customWidth="1"/>
    <col min="33" max="33" width="5" style="2" customWidth="1"/>
    <col min="34" max="34" width="5.85546875" style="2" customWidth="1"/>
    <col min="35" max="35" width="5.5703125" style="2" customWidth="1"/>
    <col min="36" max="1025" width="11.42578125" style="2"/>
  </cols>
  <sheetData>
    <row r="1" spans="1:35" s="32" customFormat="1" ht="62.25" thickBot="1">
      <c r="A1" s="6" t="s">
        <v>251</v>
      </c>
      <c r="B1" s="7"/>
      <c r="C1" s="8"/>
      <c r="D1" s="9" t="s">
        <v>0</v>
      </c>
      <c r="E1" s="10" t="s">
        <v>1</v>
      </c>
      <c r="F1" s="11" t="s">
        <v>2</v>
      </c>
      <c r="G1" s="12" t="s">
        <v>3</v>
      </c>
      <c r="H1" s="13" t="s">
        <v>4</v>
      </c>
      <c r="I1" s="14" t="s">
        <v>5</v>
      </c>
      <c r="J1" s="15" t="s">
        <v>6</v>
      </c>
      <c r="K1" s="16" t="s">
        <v>7</v>
      </c>
      <c r="L1" s="17" t="s">
        <v>8</v>
      </c>
      <c r="M1" s="18"/>
      <c r="N1" s="19" t="s">
        <v>9</v>
      </c>
      <c r="O1" s="20" t="s">
        <v>10</v>
      </c>
      <c r="P1" s="21" t="s">
        <v>11</v>
      </c>
      <c r="Q1" s="22" t="s">
        <v>12</v>
      </c>
      <c r="R1" s="23"/>
      <c r="S1" s="18"/>
      <c r="T1" s="24" t="s">
        <v>155</v>
      </c>
      <c r="U1" s="25" t="s">
        <v>13</v>
      </c>
      <c r="V1" s="26" t="s">
        <v>14</v>
      </c>
      <c r="W1" s="27" t="s">
        <v>15</v>
      </c>
      <c r="X1" s="28" t="s">
        <v>16</v>
      </c>
      <c r="Y1" s="29" t="s">
        <v>17</v>
      </c>
      <c r="Z1" s="30" t="s">
        <v>18</v>
      </c>
      <c r="AA1" s="31" t="s">
        <v>19</v>
      </c>
      <c r="AB1" s="28" t="s">
        <v>20</v>
      </c>
      <c r="AC1" s="29" t="s">
        <v>212</v>
      </c>
      <c r="AD1" s="30" t="s">
        <v>213</v>
      </c>
      <c r="AE1" s="31" t="s">
        <v>214</v>
      </c>
      <c r="AF1" s="28" t="s">
        <v>215</v>
      </c>
      <c r="AG1" s="856" t="s">
        <v>252</v>
      </c>
      <c r="AH1" s="856" t="s">
        <v>253</v>
      </c>
      <c r="AI1" s="856" t="s">
        <v>254</v>
      </c>
    </row>
    <row r="2" spans="1:35" ht="15.75" thickBot="1">
      <c r="A2" s="38">
        <v>39</v>
      </c>
      <c r="B2" s="33">
        <v>39</v>
      </c>
      <c r="C2" s="34">
        <f t="shared" ref="C2:C30" si="0">3600*300/B2/1000</f>
        <v>27.69230769230769</v>
      </c>
      <c r="D2" s="39">
        <f>69*C2/100</f>
        <v>19.107692307692304</v>
      </c>
      <c r="E2" s="35">
        <f t="shared" ref="E2:E30" si="1">130*G2/100</f>
        <v>24.492753623188413</v>
      </c>
      <c r="F2" s="35">
        <f t="shared" ref="F2:F30" si="2">115*G2/100</f>
        <v>21.666666666666675</v>
      </c>
      <c r="G2" s="35">
        <f t="shared" ref="G2:G48" si="3">360/D2</f>
        <v>18.840579710144933</v>
      </c>
      <c r="H2" s="36">
        <f t="shared" ref="H2:H61" si="4">360000/(1100*D2)</f>
        <v>17.12779973649539</v>
      </c>
      <c r="I2" s="851">
        <f>E2*2/86400</f>
        <v>5.6696188942565774E-4</v>
      </c>
      <c r="J2" s="852">
        <f>F2*2/86400</f>
        <v>5.0154320987654336E-4</v>
      </c>
      <c r="K2" s="851">
        <f>G2*2/86400</f>
        <v>4.3612453032742903E-4</v>
      </c>
      <c r="L2" s="853">
        <f>H2*2/86400</f>
        <v>3.9647684575220811E-4</v>
      </c>
      <c r="M2" s="37">
        <f t="shared" ref="M2:M30" si="5">H2*2</f>
        <v>34.255599472990781</v>
      </c>
      <c r="N2" s="849">
        <f>E2*4/86400</f>
        <v>1.1339237788513155E-3</v>
      </c>
      <c r="O2" s="849">
        <f>F2*4/86400</f>
        <v>1.0030864197530867E-3</v>
      </c>
      <c r="P2" s="849">
        <f>G2*4/86400</f>
        <v>8.7224906065485805E-4</v>
      </c>
      <c r="Q2" s="849">
        <f>H2*4/86400</f>
        <v>7.9295369150441622E-4</v>
      </c>
      <c r="R2" s="40">
        <f t="shared" ref="R2:R30" si="6">H2*4</f>
        <v>68.511198945981562</v>
      </c>
      <c r="S2" s="844">
        <f t="shared" ref="S2:S30" si="7">H2*5</f>
        <v>85.638998682476952</v>
      </c>
      <c r="T2" s="846">
        <f>B2*2/86400</f>
        <v>9.0277777777777774E-4</v>
      </c>
      <c r="U2" s="850">
        <f t="shared" ref="U2:U30" si="8">60*400/R2</f>
        <v>350.30769230769226</v>
      </c>
      <c r="V2" s="850">
        <f t="shared" ref="V2:V30" si="9">100*U2/110</f>
        <v>318.46153846153845</v>
      </c>
      <c r="W2" s="850">
        <f t="shared" ref="W2:W30" si="10">U2*85/110</f>
        <v>270.69230769230768</v>
      </c>
      <c r="X2" s="850">
        <f t="shared" ref="X2:X30" si="11">U2*70/110</f>
        <v>222.92307692307688</v>
      </c>
      <c r="Y2" s="850">
        <f t="shared" ref="Y2:Y30" si="12">U2/2</f>
        <v>175.15384615384613</v>
      </c>
      <c r="Z2" s="850">
        <f t="shared" ref="Z2:Z30" si="13">V2/2</f>
        <v>159.23076923076923</v>
      </c>
      <c r="AA2" s="850">
        <f t="shared" ref="AA2:AA30" si="14">W2/2</f>
        <v>135.34615384615384</v>
      </c>
      <c r="AB2" s="850">
        <f t="shared" ref="AB2:AB30" si="15">X2/2</f>
        <v>111.46153846153844</v>
      </c>
      <c r="AC2" s="850">
        <f t="shared" ref="AC2:AC61" si="16">U2/4</f>
        <v>87.576923076923066</v>
      </c>
      <c r="AD2" s="850">
        <f t="shared" ref="AD2:AD60" si="17">Z2/2</f>
        <v>79.615384615384613</v>
      </c>
      <c r="AE2" s="850">
        <f t="shared" ref="AE2:AE60" si="18">AA2/2</f>
        <v>67.67307692307692</v>
      </c>
      <c r="AF2" s="850">
        <f t="shared" ref="AF2:AF61" si="19">AB2/2</f>
        <v>55.730769230769219</v>
      </c>
      <c r="AG2" s="854">
        <f>D2*70/100</f>
        <v>13.375384615384611</v>
      </c>
      <c r="AH2" s="854">
        <f>D2*85/100</f>
        <v>16.241538461538457</v>
      </c>
      <c r="AI2" s="854">
        <f>D2*110/100</f>
        <v>21.018461538461533</v>
      </c>
    </row>
    <row r="3" spans="1:35" ht="16.5" thickTop="1" thickBot="1">
      <c r="A3" s="38">
        <v>40</v>
      </c>
      <c r="B3" s="33">
        <v>40</v>
      </c>
      <c r="C3" s="34">
        <f t="shared" si="0"/>
        <v>27</v>
      </c>
      <c r="D3" s="39">
        <f>69*C3/100</f>
        <v>18.63</v>
      </c>
      <c r="E3" s="35">
        <f t="shared" si="1"/>
        <v>25.120772946859905</v>
      </c>
      <c r="F3" s="35">
        <f t="shared" si="2"/>
        <v>22.222222222222221</v>
      </c>
      <c r="G3" s="35">
        <f t="shared" si="3"/>
        <v>19.323671497584542</v>
      </c>
      <c r="H3" s="36">
        <f t="shared" si="4"/>
        <v>17.56697408871322</v>
      </c>
      <c r="I3" s="851">
        <f t="shared" ref="I3:I61" si="20">E3*2/86400</f>
        <v>5.8149937376990519E-4</v>
      </c>
      <c r="J3" s="852">
        <f t="shared" ref="J3:J61" si="21">F3*2/86400</f>
        <v>5.1440329218106989E-4</v>
      </c>
      <c r="K3" s="851">
        <f t="shared" ref="K3:K61" si="22">G3*2/86400</f>
        <v>4.4730721059223476E-4</v>
      </c>
      <c r="L3" s="853">
        <f t="shared" ref="L3:L61" si="23">H3*2/86400</f>
        <v>4.0664291872021343E-4</v>
      </c>
      <c r="M3" s="37">
        <f t="shared" si="5"/>
        <v>35.13394817742644</v>
      </c>
      <c r="N3" s="849">
        <f t="shared" ref="N3:N61" si="24">E3*4/86400</f>
        <v>1.1629987475398104E-3</v>
      </c>
      <c r="O3" s="849">
        <f t="shared" ref="O3:O61" si="25">F3*4/86400</f>
        <v>1.0288065843621398E-3</v>
      </c>
      <c r="P3" s="849">
        <f t="shared" ref="P3:P61" si="26">G3*4/86400</f>
        <v>8.9461442118446953E-4</v>
      </c>
      <c r="Q3" s="849">
        <f t="shared" ref="Q3:Q61" si="27">H3*4/86400</f>
        <v>8.1328583744042686E-4</v>
      </c>
      <c r="R3" s="40">
        <f t="shared" si="6"/>
        <v>70.26789635485288</v>
      </c>
      <c r="S3" s="844">
        <f t="shared" si="7"/>
        <v>87.834870443566103</v>
      </c>
      <c r="T3" s="847">
        <f t="shared" ref="T3:T61" si="28">B3*2/86400</f>
        <v>9.2592592592592596E-4</v>
      </c>
      <c r="U3" s="850">
        <f t="shared" si="8"/>
        <v>341.55</v>
      </c>
      <c r="V3" s="850">
        <f t="shared" si="9"/>
        <v>310.5</v>
      </c>
      <c r="W3" s="850">
        <f t="shared" si="10"/>
        <v>263.92500000000001</v>
      </c>
      <c r="X3" s="850">
        <f t="shared" si="11"/>
        <v>217.35</v>
      </c>
      <c r="Y3" s="850">
        <f t="shared" si="12"/>
        <v>170.77500000000001</v>
      </c>
      <c r="Z3" s="850">
        <f t="shared" si="13"/>
        <v>155.25</v>
      </c>
      <c r="AA3" s="850">
        <f t="shared" si="14"/>
        <v>131.96250000000001</v>
      </c>
      <c r="AB3" s="850">
        <f t="shared" si="15"/>
        <v>108.675</v>
      </c>
      <c r="AC3" s="850">
        <f t="shared" si="16"/>
        <v>85.387500000000003</v>
      </c>
      <c r="AD3" s="850">
        <f t="shared" si="17"/>
        <v>77.625</v>
      </c>
      <c r="AE3" s="850">
        <f t="shared" si="18"/>
        <v>65.981250000000003</v>
      </c>
      <c r="AF3" s="850">
        <f t="shared" si="19"/>
        <v>54.337499999999999</v>
      </c>
      <c r="AG3" s="854">
        <f t="shared" ref="AG3:AG61" si="29">D3*70/100</f>
        <v>13.040999999999999</v>
      </c>
      <c r="AH3" s="854">
        <f t="shared" ref="AH3:AH61" si="30">D3*85/100</f>
        <v>15.8355</v>
      </c>
      <c r="AI3" s="854">
        <f t="shared" ref="AI3:AI61" si="31">D3*110/100</f>
        <v>20.492999999999999</v>
      </c>
    </row>
    <row r="4" spans="1:35" ht="16.5" thickTop="1" thickBot="1">
      <c r="A4" s="38">
        <v>41</v>
      </c>
      <c r="B4" s="33">
        <v>41</v>
      </c>
      <c r="C4" s="34">
        <f t="shared" si="0"/>
        <v>26.341463414634145</v>
      </c>
      <c r="D4" s="39">
        <f>70*C4/100</f>
        <v>18.439024390243901</v>
      </c>
      <c r="E4" s="35">
        <f t="shared" si="1"/>
        <v>25.380952380952387</v>
      </c>
      <c r="F4" s="35">
        <f t="shared" si="2"/>
        <v>22.452380952380953</v>
      </c>
      <c r="G4" s="35">
        <f t="shared" si="3"/>
        <v>19.523809523809526</v>
      </c>
      <c r="H4" s="36">
        <f t="shared" si="4"/>
        <v>17.748917748917751</v>
      </c>
      <c r="I4" s="851">
        <f t="shared" si="20"/>
        <v>5.8752204585537933E-4</v>
      </c>
      <c r="J4" s="852">
        <f t="shared" si="21"/>
        <v>5.1973104056437386E-4</v>
      </c>
      <c r="K4" s="851">
        <f t="shared" si="22"/>
        <v>4.5194003527336866E-4</v>
      </c>
      <c r="L4" s="853">
        <f t="shared" si="23"/>
        <v>4.1085457752124425E-4</v>
      </c>
      <c r="M4" s="37">
        <f t="shared" si="5"/>
        <v>35.497835497835503</v>
      </c>
      <c r="N4" s="849">
        <f t="shared" si="24"/>
        <v>1.1750440917107587E-3</v>
      </c>
      <c r="O4" s="849">
        <f t="shared" si="25"/>
        <v>1.0394620811287477E-3</v>
      </c>
      <c r="P4" s="849">
        <f t="shared" si="26"/>
        <v>9.0388007054673732E-4</v>
      </c>
      <c r="Q4" s="849">
        <f t="shared" si="27"/>
        <v>8.2170915504248851E-4</v>
      </c>
      <c r="R4" s="40">
        <f t="shared" si="6"/>
        <v>70.995670995671006</v>
      </c>
      <c r="S4" s="844">
        <f t="shared" si="7"/>
        <v>88.744588744588754</v>
      </c>
      <c r="T4" s="847">
        <f t="shared" si="28"/>
        <v>9.4907407407407408E-4</v>
      </c>
      <c r="U4" s="850">
        <f t="shared" si="8"/>
        <v>338.04878048780483</v>
      </c>
      <c r="V4" s="850">
        <f t="shared" si="9"/>
        <v>307.31707317073165</v>
      </c>
      <c r="W4" s="850">
        <f t="shared" si="10"/>
        <v>261.21951219512192</v>
      </c>
      <c r="X4" s="850">
        <f t="shared" si="11"/>
        <v>215.12195121951217</v>
      </c>
      <c r="Y4" s="850">
        <f t="shared" si="12"/>
        <v>169.02439024390242</v>
      </c>
      <c r="Z4" s="850">
        <f t="shared" si="13"/>
        <v>153.65853658536582</v>
      </c>
      <c r="AA4" s="850">
        <f t="shared" si="14"/>
        <v>130.60975609756096</v>
      </c>
      <c r="AB4" s="850">
        <f t="shared" si="15"/>
        <v>107.56097560975608</v>
      </c>
      <c r="AC4" s="850">
        <f t="shared" si="16"/>
        <v>84.512195121951208</v>
      </c>
      <c r="AD4" s="850">
        <f t="shared" si="17"/>
        <v>76.829268292682912</v>
      </c>
      <c r="AE4" s="850">
        <f t="shared" si="18"/>
        <v>65.304878048780481</v>
      </c>
      <c r="AF4" s="850">
        <f t="shared" si="19"/>
        <v>53.780487804878042</v>
      </c>
      <c r="AG4" s="855">
        <f t="shared" si="29"/>
        <v>12.907317073170729</v>
      </c>
      <c r="AH4" s="855">
        <f t="shared" si="30"/>
        <v>15.673170731707316</v>
      </c>
      <c r="AI4" s="855">
        <f t="shared" si="31"/>
        <v>20.282926829268291</v>
      </c>
    </row>
    <row r="5" spans="1:35" ht="16.5" thickTop="1" thickBot="1">
      <c r="A5" s="857">
        <v>42</v>
      </c>
      <c r="B5" s="858">
        <v>42</v>
      </c>
      <c r="C5" s="859">
        <f t="shared" si="0"/>
        <v>25.714285714285715</v>
      </c>
      <c r="D5" s="860">
        <f>70*C5/100</f>
        <v>18</v>
      </c>
      <c r="E5" s="861">
        <f t="shared" si="1"/>
        <v>26</v>
      </c>
      <c r="F5" s="861">
        <f t="shared" si="2"/>
        <v>23</v>
      </c>
      <c r="G5" s="861">
        <f t="shared" si="3"/>
        <v>20</v>
      </c>
      <c r="H5" s="862">
        <f t="shared" si="4"/>
        <v>18.181818181818183</v>
      </c>
      <c r="I5" s="863">
        <f t="shared" si="20"/>
        <v>6.018518518518519E-4</v>
      </c>
      <c r="J5" s="864">
        <f t="shared" si="21"/>
        <v>5.3240740740740744E-4</v>
      </c>
      <c r="K5" s="863">
        <f t="shared" si="22"/>
        <v>4.6296296296296298E-4</v>
      </c>
      <c r="L5" s="865">
        <f t="shared" si="23"/>
        <v>4.2087542087542091E-4</v>
      </c>
      <c r="M5" s="866">
        <f t="shared" si="5"/>
        <v>36.363636363636367</v>
      </c>
      <c r="N5" s="867">
        <f t="shared" si="24"/>
        <v>1.2037037037037038E-3</v>
      </c>
      <c r="O5" s="867">
        <f t="shared" si="25"/>
        <v>1.0648148148148149E-3</v>
      </c>
      <c r="P5" s="867">
        <f t="shared" si="26"/>
        <v>9.2592592592592596E-4</v>
      </c>
      <c r="Q5" s="867">
        <f t="shared" si="27"/>
        <v>8.4175084175084182E-4</v>
      </c>
      <c r="R5" s="868">
        <f t="shared" si="6"/>
        <v>72.727272727272734</v>
      </c>
      <c r="S5" s="869">
        <f t="shared" si="7"/>
        <v>90.909090909090921</v>
      </c>
      <c r="T5" s="870">
        <f t="shared" si="28"/>
        <v>9.7222222222222219E-4</v>
      </c>
      <c r="U5" s="871">
        <f t="shared" si="8"/>
        <v>329.99999999999994</v>
      </c>
      <c r="V5" s="871">
        <f t="shared" si="9"/>
        <v>299.99999999999994</v>
      </c>
      <c r="W5" s="871">
        <f t="shared" si="10"/>
        <v>254.99999999999997</v>
      </c>
      <c r="X5" s="871">
        <f t="shared" si="11"/>
        <v>209.99999999999997</v>
      </c>
      <c r="Y5" s="871">
        <f t="shared" si="12"/>
        <v>164.99999999999997</v>
      </c>
      <c r="Z5" s="871">
        <f t="shared" si="13"/>
        <v>149.99999999999997</v>
      </c>
      <c r="AA5" s="871">
        <f t="shared" si="14"/>
        <v>127.49999999999999</v>
      </c>
      <c r="AB5" s="871">
        <f t="shared" si="15"/>
        <v>104.99999999999999</v>
      </c>
      <c r="AC5" s="871">
        <f t="shared" si="16"/>
        <v>82.499999999999986</v>
      </c>
      <c r="AD5" s="871">
        <f t="shared" si="17"/>
        <v>74.999999999999986</v>
      </c>
      <c r="AE5" s="871">
        <f t="shared" si="18"/>
        <v>63.749999999999993</v>
      </c>
      <c r="AF5" s="871">
        <f t="shared" si="19"/>
        <v>52.499999999999993</v>
      </c>
      <c r="AG5" s="872">
        <f t="shared" si="29"/>
        <v>12.6</v>
      </c>
      <c r="AH5" s="872">
        <f t="shared" si="30"/>
        <v>15.3</v>
      </c>
      <c r="AI5" s="872">
        <f t="shared" si="31"/>
        <v>19.8</v>
      </c>
    </row>
    <row r="6" spans="1:35" ht="16.5" thickTop="1" thickBot="1">
      <c r="A6" s="38">
        <v>43</v>
      </c>
      <c r="B6" s="33">
        <v>43</v>
      </c>
      <c r="C6" s="34">
        <f t="shared" si="0"/>
        <v>25.116279069767444</v>
      </c>
      <c r="D6" s="39">
        <f>70*C6/100</f>
        <v>17.581395348837212</v>
      </c>
      <c r="E6" s="35">
        <f t="shared" si="1"/>
        <v>26.619047619047613</v>
      </c>
      <c r="F6" s="35">
        <f t="shared" si="2"/>
        <v>23.547619047619047</v>
      </c>
      <c r="G6" s="35">
        <f t="shared" si="3"/>
        <v>20.476190476190474</v>
      </c>
      <c r="H6" s="36">
        <f t="shared" si="4"/>
        <v>18.614718614718612</v>
      </c>
      <c r="I6" s="851">
        <f t="shared" si="20"/>
        <v>6.1618165784832436E-4</v>
      </c>
      <c r="J6" s="852">
        <f t="shared" si="21"/>
        <v>5.4508377425044091E-4</v>
      </c>
      <c r="K6" s="851">
        <f t="shared" si="22"/>
        <v>4.739858906525573E-4</v>
      </c>
      <c r="L6" s="853">
        <f t="shared" si="23"/>
        <v>4.3089626422959751E-4</v>
      </c>
      <c r="M6" s="37">
        <f t="shared" si="5"/>
        <v>37.229437229437224</v>
      </c>
      <c r="N6" s="849">
        <f t="shared" si="24"/>
        <v>1.2323633156966487E-3</v>
      </c>
      <c r="O6" s="849">
        <f t="shared" si="25"/>
        <v>1.0901675485008818E-3</v>
      </c>
      <c r="P6" s="849">
        <f t="shared" si="26"/>
        <v>9.4797178130511461E-4</v>
      </c>
      <c r="Q6" s="849">
        <f t="shared" si="27"/>
        <v>8.6179252845919503E-4</v>
      </c>
      <c r="R6" s="40">
        <f t="shared" si="6"/>
        <v>74.458874458874448</v>
      </c>
      <c r="S6" s="844">
        <f t="shared" si="7"/>
        <v>93.073593073593059</v>
      </c>
      <c r="T6" s="847">
        <f t="shared" si="28"/>
        <v>9.9537037037037042E-4</v>
      </c>
      <c r="U6" s="850">
        <f t="shared" si="8"/>
        <v>322.32558139534888</v>
      </c>
      <c r="V6" s="850">
        <f t="shared" si="9"/>
        <v>293.02325581395354</v>
      </c>
      <c r="W6" s="850">
        <f t="shared" si="10"/>
        <v>249.06976744186051</v>
      </c>
      <c r="X6" s="850">
        <f t="shared" si="11"/>
        <v>205.11627906976744</v>
      </c>
      <c r="Y6" s="850">
        <f t="shared" si="12"/>
        <v>161.16279069767444</v>
      </c>
      <c r="Z6" s="850">
        <f t="shared" si="13"/>
        <v>146.51162790697677</v>
      </c>
      <c r="AA6" s="850">
        <f t="shared" si="14"/>
        <v>124.53488372093025</v>
      </c>
      <c r="AB6" s="850">
        <f t="shared" si="15"/>
        <v>102.55813953488372</v>
      </c>
      <c r="AC6" s="850">
        <f t="shared" si="16"/>
        <v>80.581395348837219</v>
      </c>
      <c r="AD6" s="850">
        <f t="shared" si="17"/>
        <v>73.255813953488385</v>
      </c>
      <c r="AE6" s="850">
        <f t="shared" si="18"/>
        <v>62.267441860465127</v>
      </c>
      <c r="AF6" s="850">
        <f t="shared" si="19"/>
        <v>51.279069767441861</v>
      </c>
      <c r="AG6" s="855">
        <f t="shared" si="29"/>
        <v>12.30697674418605</v>
      </c>
      <c r="AH6" s="855">
        <f t="shared" si="30"/>
        <v>14.944186046511629</v>
      </c>
      <c r="AI6" s="855">
        <f t="shared" si="31"/>
        <v>19.339534883720933</v>
      </c>
    </row>
    <row r="7" spans="1:35" ht="16.5" thickTop="1" thickBot="1">
      <c r="A7" s="857">
        <v>44</v>
      </c>
      <c r="B7" s="858">
        <v>44</v>
      </c>
      <c r="C7" s="859">
        <f t="shared" si="0"/>
        <v>24.545454545454543</v>
      </c>
      <c r="D7" s="873">
        <f>69*C7/100</f>
        <v>16.936363636363634</v>
      </c>
      <c r="E7" s="861">
        <f t="shared" si="1"/>
        <v>27.632850241545899</v>
      </c>
      <c r="F7" s="861">
        <f t="shared" si="2"/>
        <v>24.444444444444446</v>
      </c>
      <c r="G7" s="861">
        <f t="shared" si="3"/>
        <v>21.256038647342997</v>
      </c>
      <c r="H7" s="862">
        <f t="shared" si="4"/>
        <v>19.323671497584545</v>
      </c>
      <c r="I7" s="863">
        <f t="shared" si="20"/>
        <v>6.3964931114689585E-4</v>
      </c>
      <c r="J7" s="864">
        <f t="shared" si="21"/>
        <v>5.6584362139917702E-4</v>
      </c>
      <c r="K7" s="863">
        <f t="shared" si="22"/>
        <v>4.9203793165145831E-4</v>
      </c>
      <c r="L7" s="865">
        <f t="shared" si="23"/>
        <v>4.4730721059223482E-4</v>
      </c>
      <c r="M7" s="866">
        <f t="shared" si="5"/>
        <v>38.64734299516909</v>
      </c>
      <c r="N7" s="867">
        <f t="shared" si="24"/>
        <v>1.2792986222937917E-3</v>
      </c>
      <c r="O7" s="867">
        <f t="shared" si="25"/>
        <v>1.131687242798354E-3</v>
      </c>
      <c r="P7" s="867">
        <f t="shared" si="26"/>
        <v>9.8407586330291662E-4</v>
      </c>
      <c r="Q7" s="867">
        <f t="shared" si="27"/>
        <v>8.9461442118446964E-4</v>
      </c>
      <c r="R7" s="868">
        <f t="shared" si="6"/>
        <v>77.294685990338181</v>
      </c>
      <c r="S7" s="869">
        <f t="shared" si="7"/>
        <v>96.618357487922722</v>
      </c>
      <c r="T7" s="870">
        <f t="shared" si="28"/>
        <v>1.0185185185185184E-3</v>
      </c>
      <c r="U7" s="871">
        <f t="shared" si="8"/>
        <v>310.49999999999994</v>
      </c>
      <c r="V7" s="871">
        <f t="shared" si="9"/>
        <v>282.2727272727272</v>
      </c>
      <c r="W7" s="871">
        <f t="shared" si="10"/>
        <v>239.93181818181816</v>
      </c>
      <c r="X7" s="871">
        <f t="shared" si="11"/>
        <v>197.59090909090907</v>
      </c>
      <c r="Y7" s="871">
        <f t="shared" si="12"/>
        <v>155.24999999999997</v>
      </c>
      <c r="Z7" s="871">
        <f t="shared" si="13"/>
        <v>141.1363636363636</v>
      </c>
      <c r="AA7" s="871">
        <f t="shared" si="14"/>
        <v>119.96590909090908</v>
      </c>
      <c r="AB7" s="871">
        <f t="shared" si="15"/>
        <v>98.795454545454533</v>
      </c>
      <c r="AC7" s="871">
        <f t="shared" si="16"/>
        <v>77.624999999999986</v>
      </c>
      <c r="AD7" s="871">
        <f t="shared" si="17"/>
        <v>70.568181818181799</v>
      </c>
      <c r="AE7" s="871">
        <f t="shared" si="18"/>
        <v>59.98295454545454</v>
      </c>
      <c r="AF7" s="871">
        <f t="shared" si="19"/>
        <v>49.397727272727266</v>
      </c>
      <c r="AG7" s="872">
        <f t="shared" si="29"/>
        <v>11.855454545454542</v>
      </c>
      <c r="AH7" s="872">
        <f t="shared" si="30"/>
        <v>14.395909090909088</v>
      </c>
      <c r="AI7" s="872">
        <f t="shared" si="31"/>
        <v>18.63</v>
      </c>
    </row>
    <row r="8" spans="1:35" ht="16.5" thickTop="1" thickBot="1">
      <c r="A8" s="38">
        <v>45</v>
      </c>
      <c r="B8" s="33">
        <v>45</v>
      </c>
      <c r="C8" s="34">
        <f t="shared" si="0"/>
        <v>24</v>
      </c>
      <c r="D8" s="39">
        <f t="shared" ref="D8:D25" si="32">70*C8/100</f>
        <v>16.8</v>
      </c>
      <c r="E8" s="35">
        <f t="shared" si="1"/>
        <v>27.857142857142854</v>
      </c>
      <c r="F8" s="35">
        <f t="shared" si="2"/>
        <v>24.642857142857142</v>
      </c>
      <c r="G8" s="35">
        <f t="shared" si="3"/>
        <v>21.428571428571427</v>
      </c>
      <c r="H8" s="36">
        <f t="shared" si="4"/>
        <v>19.480519480519479</v>
      </c>
      <c r="I8" s="851">
        <f t="shared" si="20"/>
        <v>6.4484126984126972E-4</v>
      </c>
      <c r="J8" s="852">
        <f t="shared" si="21"/>
        <v>5.7043650793650797E-4</v>
      </c>
      <c r="K8" s="851">
        <f t="shared" si="22"/>
        <v>4.96031746031746E-4</v>
      </c>
      <c r="L8" s="853">
        <f t="shared" si="23"/>
        <v>4.5093795093795094E-4</v>
      </c>
      <c r="M8" s="37">
        <f t="shared" si="5"/>
        <v>38.961038961038959</v>
      </c>
      <c r="N8" s="849">
        <f t="shared" si="24"/>
        <v>1.2896825396825394E-3</v>
      </c>
      <c r="O8" s="849">
        <f t="shared" si="25"/>
        <v>1.1408730158730159E-3</v>
      </c>
      <c r="P8" s="849">
        <f t="shared" si="26"/>
        <v>9.9206349206349201E-4</v>
      </c>
      <c r="Q8" s="849">
        <f t="shared" si="27"/>
        <v>9.0187590187590188E-4</v>
      </c>
      <c r="R8" s="40">
        <f t="shared" si="6"/>
        <v>77.922077922077918</v>
      </c>
      <c r="S8" s="844">
        <f t="shared" si="7"/>
        <v>97.402597402597394</v>
      </c>
      <c r="T8" s="847">
        <f t="shared" si="28"/>
        <v>1.0416666666666667E-3</v>
      </c>
      <c r="U8" s="850">
        <f t="shared" si="8"/>
        <v>308</v>
      </c>
      <c r="V8" s="850">
        <f t="shared" si="9"/>
        <v>280</v>
      </c>
      <c r="W8" s="850">
        <f t="shared" si="10"/>
        <v>238</v>
      </c>
      <c r="X8" s="850">
        <f t="shared" si="11"/>
        <v>196</v>
      </c>
      <c r="Y8" s="850">
        <f t="shared" si="12"/>
        <v>154</v>
      </c>
      <c r="Z8" s="850">
        <f t="shared" si="13"/>
        <v>140</v>
      </c>
      <c r="AA8" s="850">
        <f t="shared" si="14"/>
        <v>119</v>
      </c>
      <c r="AB8" s="850">
        <f t="shared" si="15"/>
        <v>98</v>
      </c>
      <c r="AC8" s="850">
        <f t="shared" si="16"/>
        <v>77</v>
      </c>
      <c r="AD8" s="850">
        <f t="shared" si="17"/>
        <v>70</v>
      </c>
      <c r="AE8" s="850">
        <f t="shared" si="18"/>
        <v>59.5</v>
      </c>
      <c r="AF8" s="850">
        <f t="shared" si="19"/>
        <v>49</v>
      </c>
      <c r="AG8" s="855">
        <f t="shared" si="29"/>
        <v>11.76</v>
      </c>
      <c r="AH8" s="855">
        <f t="shared" si="30"/>
        <v>14.28</v>
      </c>
      <c r="AI8" s="855">
        <f t="shared" si="31"/>
        <v>18.48</v>
      </c>
    </row>
    <row r="9" spans="1:35" ht="16.5" thickTop="1" thickBot="1">
      <c r="A9" s="38">
        <v>46</v>
      </c>
      <c r="B9" s="33">
        <v>46</v>
      </c>
      <c r="C9" s="34">
        <f t="shared" si="0"/>
        <v>23.478260869565215</v>
      </c>
      <c r="D9" s="39">
        <f t="shared" si="32"/>
        <v>16.434782608695649</v>
      </c>
      <c r="E9" s="35">
        <f t="shared" si="1"/>
        <v>28.476190476190482</v>
      </c>
      <c r="F9" s="35">
        <f t="shared" si="2"/>
        <v>25.190476190476197</v>
      </c>
      <c r="G9" s="35">
        <f t="shared" si="3"/>
        <v>21.904761904761909</v>
      </c>
      <c r="H9" s="36">
        <f t="shared" si="4"/>
        <v>19.913419913419919</v>
      </c>
      <c r="I9" s="851">
        <f t="shared" si="20"/>
        <v>6.5917107583774262E-4</v>
      </c>
      <c r="J9" s="852">
        <f t="shared" si="21"/>
        <v>5.8311287477954155E-4</v>
      </c>
      <c r="K9" s="851">
        <f t="shared" si="22"/>
        <v>5.0705467372134049E-4</v>
      </c>
      <c r="L9" s="853">
        <f t="shared" si="23"/>
        <v>4.6095879429212776E-4</v>
      </c>
      <c r="M9" s="37">
        <f t="shared" si="5"/>
        <v>39.826839826839837</v>
      </c>
      <c r="N9" s="849">
        <f t="shared" si="24"/>
        <v>1.3183421516754852E-3</v>
      </c>
      <c r="O9" s="849">
        <f t="shared" si="25"/>
        <v>1.1662257495590831E-3</v>
      </c>
      <c r="P9" s="849">
        <f t="shared" si="26"/>
        <v>1.014109347442681E-3</v>
      </c>
      <c r="Q9" s="849">
        <f t="shared" si="27"/>
        <v>9.2191758858425552E-4</v>
      </c>
      <c r="R9" s="40">
        <f t="shared" si="6"/>
        <v>79.653679653679674</v>
      </c>
      <c r="S9" s="844">
        <f t="shared" si="7"/>
        <v>99.567099567099589</v>
      </c>
      <c r="T9" s="847">
        <f t="shared" si="28"/>
        <v>1.0648148148148149E-3</v>
      </c>
      <c r="U9" s="850">
        <f t="shared" si="8"/>
        <v>301.30434782608688</v>
      </c>
      <c r="V9" s="850">
        <f t="shared" si="9"/>
        <v>273.91304347826082</v>
      </c>
      <c r="W9" s="850">
        <f t="shared" si="10"/>
        <v>232.82608695652169</v>
      </c>
      <c r="X9" s="850">
        <f t="shared" si="11"/>
        <v>191.73913043478254</v>
      </c>
      <c r="Y9" s="850">
        <f t="shared" si="12"/>
        <v>150.65217391304344</v>
      </c>
      <c r="Z9" s="850">
        <f t="shared" si="13"/>
        <v>136.95652173913041</v>
      </c>
      <c r="AA9" s="850">
        <f t="shared" si="14"/>
        <v>116.41304347826085</v>
      </c>
      <c r="AB9" s="850">
        <f t="shared" si="15"/>
        <v>95.869565217391269</v>
      </c>
      <c r="AC9" s="850">
        <f t="shared" si="16"/>
        <v>75.326086956521721</v>
      </c>
      <c r="AD9" s="850">
        <f t="shared" si="17"/>
        <v>68.478260869565204</v>
      </c>
      <c r="AE9" s="850">
        <f t="shared" si="18"/>
        <v>58.206521739130423</v>
      </c>
      <c r="AF9" s="850">
        <f t="shared" si="19"/>
        <v>47.934782608695635</v>
      </c>
      <c r="AG9" s="855">
        <f t="shared" si="29"/>
        <v>11.504347826086954</v>
      </c>
      <c r="AH9" s="855">
        <f t="shared" si="30"/>
        <v>13.969565217391301</v>
      </c>
      <c r="AI9" s="855">
        <f t="shared" si="31"/>
        <v>18.078260869565213</v>
      </c>
    </row>
    <row r="10" spans="1:35" ht="16.5" thickTop="1" thickBot="1">
      <c r="A10" s="857">
        <v>47</v>
      </c>
      <c r="B10" s="858">
        <v>47</v>
      </c>
      <c r="C10" s="859">
        <f t="shared" si="0"/>
        <v>22.978723404255319</v>
      </c>
      <c r="D10" s="860">
        <f t="shared" si="32"/>
        <v>16.085106382978726</v>
      </c>
      <c r="E10" s="861">
        <f t="shared" si="1"/>
        <v>29.095238095238088</v>
      </c>
      <c r="F10" s="861">
        <f t="shared" si="2"/>
        <v>25.738095238095234</v>
      </c>
      <c r="G10" s="861">
        <f t="shared" si="3"/>
        <v>22.380952380952376</v>
      </c>
      <c r="H10" s="862">
        <f t="shared" si="4"/>
        <v>20.346320346320343</v>
      </c>
      <c r="I10" s="863">
        <f t="shared" si="20"/>
        <v>6.7350088183421497E-4</v>
      </c>
      <c r="J10" s="864">
        <f t="shared" si="21"/>
        <v>5.9578924162257481E-4</v>
      </c>
      <c r="K10" s="863">
        <f t="shared" si="22"/>
        <v>5.1807760141093465E-4</v>
      </c>
      <c r="L10" s="865">
        <f t="shared" si="23"/>
        <v>4.7097963764630425E-4</v>
      </c>
      <c r="M10" s="866">
        <f t="shared" si="5"/>
        <v>40.692640692640687</v>
      </c>
      <c r="N10" s="867">
        <f t="shared" si="24"/>
        <v>1.3470017636684299E-3</v>
      </c>
      <c r="O10" s="867">
        <f t="shared" si="25"/>
        <v>1.1915784832451496E-3</v>
      </c>
      <c r="P10" s="867">
        <f t="shared" si="26"/>
        <v>1.0361552028218693E-3</v>
      </c>
      <c r="Q10" s="867">
        <f t="shared" si="27"/>
        <v>9.419592752926085E-4</v>
      </c>
      <c r="R10" s="868">
        <f t="shared" si="6"/>
        <v>81.385281385281374</v>
      </c>
      <c r="S10" s="869">
        <f t="shared" si="7"/>
        <v>101.73160173160171</v>
      </c>
      <c r="T10" s="870">
        <f t="shared" si="28"/>
        <v>1.0879629629629629E-3</v>
      </c>
      <c r="U10" s="871">
        <f t="shared" si="8"/>
        <v>294.89361702127661</v>
      </c>
      <c r="V10" s="871">
        <f t="shared" si="9"/>
        <v>268.08510638297872</v>
      </c>
      <c r="W10" s="871">
        <f t="shared" si="10"/>
        <v>227.87234042553192</v>
      </c>
      <c r="X10" s="871">
        <f t="shared" si="11"/>
        <v>187.65957446808511</v>
      </c>
      <c r="Y10" s="871">
        <f t="shared" si="12"/>
        <v>147.44680851063831</v>
      </c>
      <c r="Z10" s="871">
        <f t="shared" si="13"/>
        <v>134.04255319148936</v>
      </c>
      <c r="AA10" s="871">
        <f t="shared" si="14"/>
        <v>113.93617021276596</v>
      </c>
      <c r="AB10" s="871">
        <f t="shared" si="15"/>
        <v>93.829787234042556</v>
      </c>
      <c r="AC10" s="871">
        <f t="shared" si="16"/>
        <v>73.723404255319153</v>
      </c>
      <c r="AD10" s="871">
        <f t="shared" si="17"/>
        <v>67.021276595744681</v>
      </c>
      <c r="AE10" s="871">
        <f t="shared" si="18"/>
        <v>56.968085106382979</v>
      </c>
      <c r="AF10" s="871">
        <f t="shared" si="19"/>
        <v>46.914893617021278</v>
      </c>
      <c r="AG10" s="872">
        <f t="shared" si="29"/>
        <v>11.259574468085109</v>
      </c>
      <c r="AH10" s="872">
        <f t="shared" si="30"/>
        <v>13.672340425531917</v>
      </c>
      <c r="AI10" s="872">
        <f t="shared" si="31"/>
        <v>17.693617021276598</v>
      </c>
    </row>
    <row r="11" spans="1:35" ht="16.5" thickTop="1" thickBot="1">
      <c r="A11" s="38">
        <v>48</v>
      </c>
      <c r="B11" s="33">
        <v>48</v>
      </c>
      <c r="C11" s="34">
        <f t="shared" si="0"/>
        <v>22.5</v>
      </c>
      <c r="D11" s="39">
        <f t="shared" si="32"/>
        <v>15.75</v>
      </c>
      <c r="E11" s="35">
        <f t="shared" si="1"/>
        <v>29.714285714285715</v>
      </c>
      <c r="F11" s="35">
        <f t="shared" si="2"/>
        <v>26.285714285714285</v>
      </c>
      <c r="G11" s="35">
        <f t="shared" si="3"/>
        <v>22.857142857142858</v>
      </c>
      <c r="H11" s="36">
        <f t="shared" si="4"/>
        <v>20.779220779220779</v>
      </c>
      <c r="I11" s="851">
        <f t="shared" si="20"/>
        <v>6.8783068783068787E-4</v>
      </c>
      <c r="J11" s="852">
        <f t="shared" si="21"/>
        <v>6.0846560846560839E-4</v>
      </c>
      <c r="K11" s="851">
        <f t="shared" si="22"/>
        <v>5.2910052910052914E-4</v>
      </c>
      <c r="L11" s="853">
        <f t="shared" si="23"/>
        <v>4.8100048100048102E-4</v>
      </c>
      <c r="M11" s="37">
        <f t="shared" si="5"/>
        <v>41.558441558441558</v>
      </c>
      <c r="N11" s="849">
        <f t="shared" si="24"/>
        <v>1.3756613756613757E-3</v>
      </c>
      <c r="O11" s="849">
        <f t="shared" si="25"/>
        <v>1.2169312169312168E-3</v>
      </c>
      <c r="P11" s="849">
        <f t="shared" si="26"/>
        <v>1.0582010582010583E-3</v>
      </c>
      <c r="Q11" s="849">
        <f t="shared" si="27"/>
        <v>9.6200096200096204E-4</v>
      </c>
      <c r="R11" s="40">
        <f t="shared" si="6"/>
        <v>83.116883116883116</v>
      </c>
      <c r="S11" s="844">
        <f t="shared" si="7"/>
        <v>103.8961038961039</v>
      </c>
      <c r="T11" s="847">
        <f t="shared" si="28"/>
        <v>1.1111111111111111E-3</v>
      </c>
      <c r="U11" s="850">
        <f t="shared" si="8"/>
        <v>288.75</v>
      </c>
      <c r="V11" s="850">
        <f t="shared" si="9"/>
        <v>262.5</v>
      </c>
      <c r="W11" s="850">
        <f t="shared" si="10"/>
        <v>223.125</v>
      </c>
      <c r="X11" s="850">
        <f t="shared" si="11"/>
        <v>183.75</v>
      </c>
      <c r="Y11" s="850">
        <f t="shared" si="12"/>
        <v>144.375</v>
      </c>
      <c r="Z11" s="850">
        <f t="shared" si="13"/>
        <v>131.25</v>
      </c>
      <c r="AA11" s="850">
        <f t="shared" si="14"/>
        <v>111.5625</v>
      </c>
      <c r="AB11" s="850">
        <f t="shared" si="15"/>
        <v>91.875</v>
      </c>
      <c r="AC11" s="850">
        <f t="shared" si="16"/>
        <v>72.1875</v>
      </c>
      <c r="AD11" s="850">
        <f t="shared" si="17"/>
        <v>65.625</v>
      </c>
      <c r="AE11" s="850">
        <f t="shared" si="18"/>
        <v>55.78125</v>
      </c>
      <c r="AF11" s="850">
        <f t="shared" si="19"/>
        <v>45.9375</v>
      </c>
      <c r="AG11" s="855">
        <f t="shared" si="29"/>
        <v>11.025</v>
      </c>
      <c r="AH11" s="855">
        <f t="shared" si="30"/>
        <v>13.387499999999999</v>
      </c>
      <c r="AI11" s="855">
        <f t="shared" si="31"/>
        <v>17.324999999999999</v>
      </c>
    </row>
    <row r="12" spans="1:35" ht="16.5" thickTop="1" thickBot="1">
      <c r="A12" s="38">
        <v>49</v>
      </c>
      <c r="B12" s="33">
        <v>49</v>
      </c>
      <c r="C12" s="34">
        <f t="shared" si="0"/>
        <v>22.040816326530614</v>
      </c>
      <c r="D12" s="39">
        <f t="shared" si="32"/>
        <v>15.428571428571429</v>
      </c>
      <c r="E12" s="35">
        <f t="shared" si="1"/>
        <v>30.333333333333329</v>
      </c>
      <c r="F12" s="35">
        <f t="shared" si="2"/>
        <v>26.833333333333329</v>
      </c>
      <c r="G12" s="35">
        <f t="shared" si="3"/>
        <v>23.333333333333332</v>
      </c>
      <c r="H12" s="36">
        <f t="shared" si="4"/>
        <v>21.212121212121211</v>
      </c>
      <c r="I12" s="851">
        <f t="shared" si="20"/>
        <v>7.0216049382716044E-4</v>
      </c>
      <c r="J12" s="852">
        <f t="shared" si="21"/>
        <v>6.2114197530864187E-4</v>
      </c>
      <c r="K12" s="851">
        <f t="shared" si="22"/>
        <v>5.4012345679012341E-4</v>
      </c>
      <c r="L12" s="853">
        <f t="shared" si="23"/>
        <v>4.9102132435465762E-4</v>
      </c>
      <c r="M12" s="37">
        <f t="shared" si="5"/>
        <v>42.424242424242422</v>
      </c>
      <c r="N12" s="849">
        <f t="shared" si="24"/>
        <v>1.4043209876543209E-3</v>
      </c>
      <c r="O12" s="849">
        <f t="shared" si="25"/>
        <v>1.2422839506172837E-3</v>
      </c>
      <c r="P12" s="849">
        <f t="shared" si="26"/>
        <v>1.0802469135802468E-3</v>
      </c>
      <c r="Q12" s="849">
        <f t="shared" si="27"/>
        <v>9.8204264870931524E-4</v>
      </c>
      <c r="R12" s="40">
        <f t="shared" si="6"/>
        <v>84.848484848484844</v>
      </c>
      <c r="S12" s="844">
        <f t="shared" si="7"/>
        <v>106.06060606060606</v>
      </c>
      <c r="T12" s="847">
        <f t="shared" si="28"/>
        <v>1.1342592592592593E-3</v>
      </c>
      <c r="U12" s="850">
        <f t="shared" si="8"/>
        <v>282.85714285714289</v>
      </c>
      <c r="V12" s="850">
        <f t="shared" si="9"/>
        <v>257.14285714285717</v>
      </c>
      <c r="W12" s="850">
        <f t="shared" si="10"/>
        <v>218.57142857142858</v>
      </c>
      <c r="X12" s="850">
        <f t="shared" si="11"/>
        <v>180.00000000000003</v>
      </c>
      <c r="Y12" s="850">
        <f t="shared" si="12"/>
        <v>141.42857142857144</v>
      </c>
      <c r="Z12" s="850">
        <f t="shared" si="13"/>
        <v>128.57142857142858</v>
      </c>
      <c r="AA12" s="850">
        <f t="shared" si="14"/>
        <v>109.28571428571429</v>
      </c>
      <c r="AB12" s="850">
        <f t="shared" si="15"/>
        <v>90.000000000000014</v>
      </c>
      <c r="AC12" s="850">
        <f t="shared" si="16"/>
        <v>70.714285714285722</v>
      </c>
      <c r="AD12" s="850">
        <f t="shared" si="17"/>
        <v>64.285714285714292</v>
      </c>
      <c r="AE12" s="850">
        <f t="shared" si="18"/>
        <v>54.642857142857146</v>
      </c>
      <c r="AF12" s="850">
        <f t="shared" si="19"/>
        <v>45.000000000000007</v>
      </c>
      <c r="AG12" s="855">
        <f t="shared" si="29"/>
        <v>10.8</v>
      </c>
      <c r="AH12" s="855">
        <f t="shared" si="30"/>
        <v>13.114285714285716</v>
      </c>
      <c r="AI12" s="855">
        <f t="shared" si="31"/>
        <v>16.971428571428572</v>
      </c>
    </row>
    <row r="13" spans="1:35" ht="16.5" thickTop="1" thickBot="1">
      <c r="A13" s="857">
        <v>50</v>
      </c>
      <c r="B13" s="858">
        <v>50</v>
      </c>
      <c r="C13" s="859">
        <f t="shared" si="0"/>
        <v>21.6</v>
      </c>
      <c r="D13" s="860">
        <f t="shared" si="32"/>
        <v>15.12</v>
      </c>
      <c r="E13" s="861">
        <f t="shared" si="1"/>
        <v>30.952380952380953</v>
      </c>
      <c r="F13" s="861">
        <f t="shared" si="2"/>
        <v>27.38095238095238</v>
      </c>
      <c r="G13" s="861">
        <f t="shared" si="3"/>
        <v>23.80952380952381</v>
      </c>
      <c r="H13" s="862">
        <f t="shared" si="4"/>
        <v>21.645021645021647</v>
      </c>
      <c r="I13" s="863">
        <f t="shared" si="20"/>
        <v>7.1649029982363312E-4</v>
      </c>
      <c r="J13" s="864">
        <f t="shared" si="21"/>
        <v>6.3381834215167545E-4</v>
      </c>
      <c r="K13" s="863">
        <f t="shared" si="22"/>
        <v>5.5114638447971778E-4</v>
      </c>
      <c r="L13" s="865">
        <f t="shared" si="23"/>
        <v>5.0104216770883439E-4</v>
      </c>
      <c r="M13" s="866">
        <f t="shared" si="5"/>
        <v>43.290043290043293</v>
      </c>
      <c r="N13" s="867">
        <f t="shared" si="24"/>
        <v>1.4329805996472662E-3</v>
      </c>
      <c r="O13" s="867">
        <f t="shared" si="25"/>
        <v>1.2676366843033509E-3</v>
      </c>
      <c r="P13" s="867">
        <f t="shared" si="26"/>
        <v>1.1022927689594356E-3</v>
      </c>
      <c r="Q13" s="867">
        <f t="shared" si="27"/>
        <v>1.0020843354176688E-3</v>
      </c>
      <c r="R13" s="868">
        <f t="shared" si="6"/>
        <v>86.580086580086586</v>
      </c>
      <c r="S13" s="869">
        <f t="shared" si="7"/>
        <v>108.22510822510823</v>
      </c>
      <c r="T13" s="870">
        <f t="shared" si="28"/>
        <v>1.1574074074074073E-3</v>
      </c>
      <c r="U13" s="871">
        <f t="shared" si="8"/>
        <v>277.2</v>
      </c>
      <c r="V13" s="871">
        <f t="shared" si="9"/>
        <v>252</v>
      </c>
      <c r="W13" s="871">
        <f t="shared" si="10"/>
        <v>214.2</v>
      </c>
      <c r="X13" s="871">
        <f t="shared" si="11"/>
        <v>176.4</v>
      </c>
      <c r="Y13" s="871">
        <f t="shared" si="12"/>
        <v>138.6</v>
      </c>
      <c r="Z13" s="871">
        <f t="shared" si="13"/>
        <v>126</v>
      </c>
      <c r="AA13" s="871">
        <f t="shared" si="14"/>
        <v>107.1</v>
      </c>
      <c r="AB13" s="871">
        <f t="shared" si="15"/>
        <v>88.2</v>
      </c>
      <c r="AC13" s="871">
        <f t="shared" si="16"/>
        <v>69.3</v>
      </c>
      <c r="AD13" s="871">
        <f t="shared" si="17"/>
        <v>63</v>
      </c>
      <c r="AE13" s="871">
        <f t="shared" si="18"/>
        <v>53.55</v>
      </c>
      <c r="AF13" s="871">
        <f t="shared" si="19"/>
        <v>44.1</v>
      </c>
      <c r="AG13" s="872">
        <f t="shared" si="29"/>
        <v>10.583999999999998</v>
      </c>
      <c r="AH13" s="872">
        <f t="shared" si="30"/>
        <v>12.852</v>
      </c>
      <c r="AI13" s="872">
        <f t="shared" si="31"/>
        <v>16.631999999999998</v>
      </c>
    </row>
    <row r="14" spans="1:35" ht="16.5" thickTop="1" thickBot="1">
      <c r="A14" s="38">
        <v>51</v>
      </c>
      <c r="B14" s="33">
        <v>51</v>
      </c>
      <c r="C14" s="34">
        <f t="shared" si="0"/>
        <v>21.176470588235293</v>
      </c>
      <c r="D14" s="39">
        <f t="shared" si="32"/>
        <v>14.823529411764705</v>
      </c>
      <c r="E14" s="35">
        <f t="shared" si="1"/>
        <v>31.571428571428573</v>
      </c>
      <c r="F14" s="35">
        <f t="shared" si="2"/>
        <v>27.928571428571431</v>
      </c>
      <c r="G14" s="35">
        <f t="shared" si="3"/>
        <v>24.285714285714288</v>
      </c>
      <c r="H14" s="36">
        <f t="shared" si="4"/>
        <v>22.077922077922079</v>
      </c>
      <c r="I14" s="851">
        <f t="shared" si="20"/>
        <v>7.3082010582010591E-4</v>
      </c>
      <c r="J14" s="852">
        <f t="shared" si="21"/>
        <v>6.4649470899470903E-4</v>
      </c>
      <c r="K14" s="851">
        <f t="shared" si="22"/>
        <v>5.6216931216931227E-4</v>
      </c>
      <c r="L14" s="853">
        <f t="shared" si="23"/>
        <v>5.1106301106301104E-4</v>
      </c>
      <c r="M14" s="37">
        <f t="shared" si="5"/>
        <v>44.155844155844157</v>
      </c>
      <c r="N14" s="849">
        <f t="shared" si="24"/>
        <v>1.4616402116402118E-3</v>
      </c>
      <c r="O14" s="849">
        <f t="shared" si="25"/>
        <v>1.2929894179894181E-3</v>
      </c>
      <c r="P14" s="849">
        <f t="shared" si="26"/>
        <v>1.1243386243386245E-3</v>
      </c>
      <c r="Q14" s="849">
        <f t="shared" si="27"/>
        <v>1.0221260221260221E-3</v>
      </c>
      <c r="R14" s="40">
        <f t="shared" si="6"/>
        <v>88.311688311688314</v>
      </c>
      <c r="S14" s="844">
        <f t="shared" si="7"/>
        <v>110.3896103896104</v>
      </c>
      <c r="T14" s="847">
        <f t="shared" si="28"/>
        <v>1.1805555555555556E-3</v>
      </c>
      <c r="U14" s="850">
        <f t="shared" si="8"/>
        <v>271.76470588235293</v>
      </c>
      <c r="V14" s="850">
        <f t="shared" si="9"/>
        <v>247.05882352941177</v>
      </c>
      <c r="W14" s="850">
        <f t="shared" si="10"/>
        <v>210</v>
      </c>
      <c r="X14" s="850">
        <f t="shared" si="11"/>
        <v>172.94117647058823</v>
      </c>
      <c r="Y14" s="850">
        <f t="shared" si="12"/>
        <v>135.88235294117646</v>
      </c>
      <c r="Z14" s="850">
        <f t="shared" si="13"/>
        <v>123.52941176470588</v>
      </c>
      <c r="AA14" s="850">
        <f t="shared" si="14"/>
        <v>105</v>
      </c>
      <c r="AB14" s="850">
        <f t="shared" si="15"/>
        <v>86.470588235294116</v>
      </c>
      <c r="AC14" s="850">
        <f t="shared" si="16"/>
        <v>67.941176470588232</v>
      </c>
      <c r="AD14" s="850">
        <f t="shared" si="17"/>
        <v>61.764705882352942</v>
      </c>
      <c r="AE14" s="850">
        <f t="shared" si="18"/>
        <v>52.5</v>
      </c>
      <c r="AF14" s="850">
        <f t="shared" si="19"/>
        <v>43.235294117647058</v>
      </c>
      <c r="AG14" s="855">
        <f t="shared" si="29"/>
        <v>10.376470588235293</v>
      </c>
      <c r="AH14" s="855">
        <f t="shared" si="30"/>
        <v>12.6</v>
      </c>
      <c r="AI14" s="855">
        <f t="shared" si="31"/>
        <v>16.305882352941175</v>
      </c>
    </row>
    <row r="15" spans="1:35" ht="16.5" thickTop="1" thickBot="1">
      <c r="A15" s="38">
        <v>52</v>
      </c>
      <c r="B15" s="33">
        <v>52</v>
      </c>
      <c r="C15" s="34">
        <f t="shared" si="0"/>
        <v>20.76923076923077</v>
      </c>
      <c r="D15" s="39">
        <f t="shared" si="32"/>
        <v>14.538461538461538</v>
      </c>
      <c r="E15" s="35">
        <f t="shared" si="1"/>
        <v>32.19047619047619</v>
      </c>
      <c r="F15" s="35">
        <f t="shared" si="2"/>
        <v>28.476190476190478</v>
      </c>
      <c r="G15" s="35">
        <f t="shared" si="3"/>
        <v>24.761904761904763</v>
      </c>
      <c r="H15" s="36">
        <f t="shared" si="4"/>
        <v>22.510822510822511</v>
      </c>
      <c r="I15" s="851">
        <f t="shared" si="20"/>
        <v>7.4514991181657848E-4</v>
      </c>
      <c r="J15" s="852">
        <f t="shared" si="21"/>
        <v>6.5917107583774251E-4</v>
      </c>
      <c r="K15" s="851">
        <f t="shared" si="22"/>
        <v>5.7319223985890654E-4</v>
      </c>
      <c r="L15" s="853">
        <f t="shared" si="23"/>
        <v>5.210838544171877E-4</v>
      </c>
      <c r="M15" s="37">
        <f t="shared" si="5"/>
        <v>45.021645021645021</v>
      </c>
      <c r="N15" s="849">
        <f t="shared" si="24"/>
        <v>1.490299823633157E-3</v>
      </c>
      <c r="O15" s="849">
        <f t="shared" si="25"/>
        <v>1.318342151675485E-3</v>
      </c>
      <c r="P15" s="849">
        <f t="shared" si="26"/>
        <v>1.1463844797178131E-3</v>
      </c>
      <c r="Q15" s="849">
        <f t="shared" si="27"/>
        <v>1.0421677088343754E-3</v>
      </c>
      <c r="R15" s="40">
        <f t="shared" si="6"/>
        <v>90.043290043290042</v>
      </c>
      <c r="S15" s="844">
        <f t="shared" si="7"/>
        <v>112.55411255411255</v>
      </c>
      <c r="T15" s="847">
        <f t="shared" si="28"/>
        <v>1.2037037037037038E-3</v>
      </c>
      <c r="U15" s="850">
        <f t="shared" si="8"/>
        <v>266.53846153846155</v>
      </c>
      <c r="V15" s="850">
        <f t="shared" si="9"/>
        <v>242.30769230769232</v>
      </c>
      <c r="W15" s="850">
        <f t="shared" si="10"/>
        <v>205.96153846153845</v>
      </c>
      <c r="X15" s="850">
        <f t="shared" si="11"/>
        <v>169.61538461538461</v>
      </c>
      <c r="Y15" s="850">
        <f t="shared" si="12"/>
        <v>133.26923076923077</v>
      </c>
      <c r="Z15" s="850">
        <f t="shared" si="13"/>
        <v>121.15384615384616</v>
      </c>
      <c r="AA15" s="850">
        <f t="shared" si="14"/>
        <v>102.98076923076923</v>
      </c>
      <c r="AB15" s="850">
        <f t="shared" si="15"/>
        <v>84.807692307692307</v>
      </c>
      <c r="AC15" s="850">
        <f t="shared" si="16"/>
        <v>66.634615384615387</v>
      </c>
      <c r="AD15" s="850">
        <f t="shared" si="17"/>
        <v>60.57692307692308</v>
      </c>
      <c r="AE15" s="850">
        <f t="shared" si="18"/>
        <v>51.490384615384613</v>
      </c>
      <c r="AF15" s="850">
        <f t="shared" si="19"/>
        <v>42.403846153846153</v>
      </c>
      <c r="AG15" s="855">
        <f t="shared" si="29"/>
        <v>10.176923076923078</v>
      </c>
      <c r="AH15" s="855">
        <f t="shared" si="30"/>
        <v>12.357692307692307</v>
      </c>
      <c r="AI15" s="855">
        <f t="shared" si="31"/>
        <v>15.992307692307692</v>
      </c>
    </row>
    <row r="16" spans="1:35" ht="16.5" thickTop="1" thickBot="1">
      <c r="A16" s="38">
        <v>53</v>
      </c>
      <c r="B16" s="33">
        <v>53</v>
      </c>
      <c r="C16" s="34">
        <f t="shared" si="0"/>
        <v>20.377358490566039</v>
      </c>
      <c r="D16" s="39">
        <f t="shared" si="32"/>
        <v>14.264150943396228</v>
      </c>
      <c r="E16" s="35">
        <f t="shared" si="1"/>
        <v>32.80952380952381</v>
      </c>
      <c r="F16" s="35">
        <f t="shared" si="2"/>
        <v>29.023809523809522</v>
      </c>
      <c r="G16" s="35">
        <f t="shared" si="3"/>
        <v>25.238095238095237</v>
      </c>
      <c r="H16" s="36">
        <f t="shared" si="4"/>
        <v>22.943722943722943</v>
      </c>
      <c r="I16" s="851">
        <f t="shared" si="20"/>
        <v>7.5947971781305116E-4</v>
      </c>
      <c r="J16" s="852">
        <f t="shared" si="21"/>
        <v>6.7184744268077598E-4</v>
      </c>
      <c r="K16" s="851">
        <f t="shared" si="22"/>
        <v>5.8421516754850091E-4</v>
      </c>
      <c r="L16" s="853">
        <f t="shared" si="23"/>
        <v>5.3110469777136436E-4</v>
      </c>
      <c r="M16" s="37">
        <f t="shared" si="5"/>
        <v>45.887445887445885</v>
      </c>
      <c r="N16" s="849">
        <f t="shared" si="24"/>
        <v>1.5189594356261023E-3</v>
      </c>
      <c r="O16" s="849">
        <f t="shared" si="25"/>
        <v>1.343694885361552E-3</v>
      </c>
      <c r="P16" s="849">
        <f t="shared" si="26"/>
        <v>1.1684303350970018E-3</v>
      </c>
      <c r="Q16" s="849">
        <f t="shared" si="27"/>
        <v>1.0622093955427287E-3</v>
      </c>
      <c r="R16" s="40">
        <f t="shared" si="6"/>
        <v>91.774891774891771</v>
      </c>
      <c r="S16" s="844">
        <f t="shared" si="7"/>
        <v>114.71861471861472</v>
      </c>
      <c r="T16" s="847">
        <f t="shared" si="28"/>
        <v>1.2268518518518518E-3</v>
      </c>
      <c r="U16" s="850">
        <f t="shared" si="8"/>
        <v>261.50943396226415</v>
      </c>
      <c r="V16" s="850">
        <f t="shared" si="9"/>
        <v>237.73584905660377</v>
      </c>
      <c r="W16" s="850">
        <f t="shared" si="10"/>
        <v>202.07547169811323</v>
      </c>
      <c r="X16" s="850">
        <f t="shared" si="11"/>
        <v>166.41509433962264</v>
      </c>
      <c r="Y16" s="850">
        <f t="shared" si="12"/>
        <v>130.75471698113208</v>
      </c>
      <c r="Z16" s="850">
        <f t="shared" si="13"/>
        <v>118.86792452830188</v>
      </c>
      <c r="AA16" s="850">
        <f t="shared" si="14"/>
        <v>101.03773584905662</v>
      </c>
      <c r="AB16" s="850">
        <f t="shared" si="15"/>
        <v>83.20754716981132</v>
      </c>
      <c r="AC16" s="850">
        <f t="shared" si="16"/>
        <v>65.377358490566039</v>
      </c>
      <c r="AD16" s="850">
        <f t="shared" si="17"/>
        <v>59.433962264150942</v>
      </c>
      <c r="AE16" s="850">
        <f t="shared" si="18"/>
        <v>50.518867924528308</v>
      </c>
      <c r="AF16" s="850">
        <f t="shared" si="19"/>
        <v>41.60377358490566</v>
      </c>
      <c r="AG16" s="855">
        <f t="shared" si="29"/>
        <v>9.9849056603773594</v>
      </c>
      <c r="AH16" s="855">
        <f t="shared" si="30"/>
        <v>12.124528301886794</v>
      </c>
      <c r="AI16" s="855">
        <f t="shared" si="31"/>
        <v>15.69056603773585</v>
      </c>
    </row>
    <row r="17" spans="1:35" ht="16.5" thickTop="1" thickBot="1">
      <c r="A17" s="857">
        <v>54</v>
      </c>
      <c r="B17" s="858">
        <v>54</v>
      </c>
      <c r="C17" s="859">
        <f t="shared" si="0"/>
        <v>20</v>
      </c>
      <c r="D17" s="860">
        <f t="shared" si="32"/>
        <v>14</v>
      </c>
      <c r="E17" s="861">
        <f t="shared" si="1"/>
        <v>33.428571428571431</v>
      </c>
      <c r="F17" s="861">
        <f t="shared" si="2"/>
        <v>29.571428571428573</v>
      </c>
      <c r="G17" s="861">
        <f t="shared" si="3"/>
        <v>25.714285714285715</v>
      </c>
      <c r="H17" s="862">
        <f t="shared" si="4"/>
        <v>23.376623376623378</v>
      </c>
      <c r="I17" s="863">
        <f t="shared" si="20"/>
        <v>7.7380952380952384E-4</v>
      </c>
      <c r="J17" s="864">
        <f t="shared" si="21"/>
        <v>6.8452380952380956E-4</v>
      </c>
      <c r="K17" s="863">
        <f t="shared" si="22"/>
        <v>5.9523809523809529E-4</v>
      </c>
      <c r="L17" s="865">
        <f t="shared" si="23"/>
        <v>5.4112554112554113E-4</v>
      </c>
      <c r="M17" s="866">
        <f t="shared" si="5"/>
        <v>46.753246753246756</v>
      </c>
      <c r="N17" s="867">
        <f t="shared" si="24"/>
        <v>1.5476190476190477E-3</v>
      </c>
      <c r="O17" s="867">
        <f t="shared" si="25"/>
        <v>1.3690476190476191E-3</v>
      </c>
      <c r="P17" s="867">
        <f t="shared" si="26"/>
        <v>1.1904761904761906E-3</v>
      </c>
      <c r="Q17" s="867">
        <f t="shared" si="27"/>
        <v>1.0822510822510823E-3</v>
      </c>
      <c r="R17" s="868">
        <f t="shared" si="6"/>
        <v>93.506493506493513</v>
      </c>
      <c r="S17" s="869">
        <f t="shared" si="7"/>
        <v>116.88311688311688</v>
      </c>
      <c r="T17" s="870">
        <f t="shared" si="28"/>
        <v>1.25E-3</v>
      </c>
      <c r="U17" s="871">
        <f t="shared" si="8"/>
        <v>256.66666666666663</v>
      </c>
      <c r="V17" s="871">
        <f t="shared" si="9"/>
        <v>233.33333333333331</v>
      </c>
      <c r="W17" s="871">
        <f t="shared" si="10"/>
        <v>198.33333333333331</v>
      </c>
      <c r="X17" s="871">
        <f t="shared" si="11"/>
        <v>163.33333333333331</v>
      </c>
      <c r="Y17" s="871">
        <f t="shared" si="12"/>
        <v>128.33333333333331</v>
      </c>
      <c r="Z17" s="871">
        <f t="shared" si="13"/>
        <v>116.66666666666666</v>
      </c>
      <c r="AA17" s="871">
        <f t="shared" si="14"/>
        <v>99.166666666666657</v>
      </c>
      <c r="AB17" s="871">
        <f t="shared" si="15"/>
        <v>81.666666666666657</v>
      </c>
      <c r="AC17" s="871">
        <f t="shared" si="16"/>
        <v>64.166666666666657</v>
      </c>
      <c r="AD17" s="871">
        <f t="shared" si="17"/>
        <v>58.333333333333329</v>
      </c>
      <c r="AE17" s="871">
        <f t="shared" si="18"/>
        <v>49.583333333333329</v>
      </c>
      <c r="AF17" s="871">
        <f t="shared" si="19"/>
        <v>40.833333333333329</v>
      </c>
      <c r="AG17" s="872">
        <f t="shared" si="29"/>
        <v>9.8000000000000007</v>
      </c>
      <c r="AH17" s="872">
        <f t="shared" si="30"/>
        <v>11.9</v>
      </c>
      <c r="AI17" s="872">
        <f t="shared" si="31"/>
        <v>15.4</v>
      </c>
    </row>
    <row r="18" spans="1:35" ht="16.5" thickTop="1" thickBot="1">
      <c r="A18" s="38">
        <v>55</v>
      </c>
      <c r="B18" s="33">
        <v>55</v>
      </c>
      <c r="C18" s="34">
        <f t="shared" si="0"/>
        <v>19.636363636363637</v>
      </c>
      <c r="D18" s="39">
        <f t="shared" si="32"/>
        <v>13.745454545454544</v>
      </c>
      <c r="E18" s="35">
        <f t="shared" si="1"/>
        <v>34.047619047619051</v>
      </c>
      <c r="F18" s="35">
        <f t="shared" si="2"/>
        <v>30.119047619047624</v>
      </c>
      <c r="G18" s="35">
        <f t="shared" si="3"/>
        <v>26.190476190476193</v>
      </c>
      <c r="H18" s="36">
        <f t="shared" si="4"/>
        <v>23.809523809523814</v>
      </c>
      <c r="I18" s="851">
        <f t="shared" si="20"/>
        <v>7.8813932980599652E-4</v>
      </c>
      <c r="J18" s="852">
        <f t="shared" si="21"/>
        <v>6.9720017636684315E-4</v>
      </c>
      <c r="K18" s="851">
        <f t="shared" si="22"/>
        <v>6.0626102292768967E-4</v>
      </c>
      <c r="L18" s="853">
        <f t="shared" si="23"/>
        <v>5.5114638447971789E-4</v>
      </c>
      <c r="M18" s="37">
        <f t="shared" si="5"/>
        <v>47.619047619047628</v>
      </c>
      <c r="N18" s="849">
        <f t="shared" si="24"/>
        <v>1.576278659611993E-3</v>
      </c>
      <c r="O18" s="849">
        <f t="shared" si="25"/>
        <v>1.3944003527336863E-3</v>
      </c>
      <c r="P18" s="849">
        <f t="shared" si="26"/>
        <v>1.2125220458553793E-3</v>
      </c>
      <c r="Q18" s="849">
        <f t="shared" si="27"/>
        <v>1.1022927689594358E-3</v>
      </c>
      <c r="R18" s="40">
        <f t="shared" si="6"/>
        <v>95.238095238095255</v>
      </c>
      <c r="S18" s="844">
        <f t="shared" si="7"/>
        <v>119.04761904761907</v>
      </c>
      <c r="T18" s="847">
        <f t="shared" si="28"/>
        <v>1.2731481481481483E-3</v>
      </c>
      <c r="U18" s="850">
        <f t="shared" si="8"/>
        <v>251.99999999999994</v>
      </c>
      <c r="V18" s="850">
        <f t="shared" si="9"/>
        <v>229.09090909090904</v>
      </c>
      <c r="W18" s="850">
        <f t="shared" si="10"/>
        <v>194.72727272727269</v>
      </c>
      <c r="X18" s="850">
        <f t="shared" si="11"/>
        <v>160.36363636363632</v>
      </c>
      <c r="Y18" s="850">
        <f t="shared" si="12"/>
        <v>125.99999999999997</v>
      </c>
      <c r="Z18" s="850">
        <f t="shared" si="13"/>
        <v>114.54545454545452</v>
      </c>
      <c r="AA18" s="850">
        <f t="shared" si="14"/>
        <v>97.363636363636346</v>
      </c>
      <c r="AB18" s="850">
        <f t="shared" si="15"/>
        <v>80.181818181818159</v>
      </c>
      <c r="AC18" s="850">
        <f t="shared" si="16"/>
        <v>62.999999999999986</v>
      </c>
      <c r="AD18" s="850">
        <f t="shared" si="17"/>
        <v>57.272727272727259</v>
      </c>
      <c r="AE18" s="850">
        <f t="shared" si="18"/>
        <v>48.681818181818173</v>
      </c>
      <c r="AF18" s="850">
        <f t="shared" si="19"/>
        <v>40.090909090909079</v>
      </c>
      <c r="AG18" s="855">
        <f t="shared" si="29"/>
        <v>9.6218181818181812</v>
      </c>
      <c r="AH18" s="855">
        <f t="shared" si="30"/>
        <v>11.683636363636362</v>
      </c>
      <c r="AI18" s="855">
        <f t="shared" si="31"/>
        <v>15.119999999999997</v>
      </c>
    </row>
    <row r="19" spans="1:35" ht="16.5" thickTop="1" thickBot="1">
      <c r="A19" s="38">
        <v>56</v>
      </c>
      <c r="B19" s="33">
        <v>56</v>
      </c>
      <c r="C19" s="34">
        <f t="shared" si="0"/>
        <v>19.285714285714285</v>
      </c>
      <c r="D19" s="39">
        <f t="shared" si="32"/>
        <v>13.5</v>
      </c>
      <c r="E19" s="35">
        <f t="shared" si="1"/>
        <v>34.666666666666671</v>
      </c>
      <c r="F19" s="35">
        <f t="shared" si="2"/>
        <v>30.666666666666671</v>
      </c>
      <c r="G19" s="35">
        <f t="shared" si="3"/>
        <v>26.666666666666668</v>
      </c>
      <c r="H19" s="36">
        <f t="shared" si="4"/>
        <v>24.242424242424242</v>
      </c>
      <c r="I19" s="851">
        <f t="shared" si="20"/>
        <v>8.024691358024692E-4</v>
      </c>
      <c r="J19" s="852">
        <f t="shared" si="21"/>
        <v>7.0987654320987662E-4</v>
      </c>
      <c r="K19" s="851">
        <f t="shared" si="22"/>
        <v>6.1728395061728394E-4</v>
      </c>
      <c r="L19" s="853">
        <f t="shared" si="23"/>
        <v>5.6116722783389455E-4</v>
      </c>
      <c r="M19" s="37">
        <f t="shared" si="5"/>
        <v>48.484848484848484</v>
      </c>
      <c r="N19" s="849">
        <f t="shared" si="24"/>
        <v>1.6049382716049384E-3</v>
      </c>
      <c r="O19" s="849">
        <f t="shared" si="25"/>
        <v>1.4197530864197532E-3</v>
      </c>
      <c r="P19" s="849">
        <f t="shared" si="26"/>
        <v>1.2345679012345679E-3</v>
      </c>
      <c r="Q19" s="849">
        <f t="shared" si="27"/>
        <v>1.1223344556677891E-3</v>
      </c>
      <c r="R19" s="40">
        <f t="shared" si="6"/>
        <v>96.969696969696969</v>
      </c>
      <c r="S19" s="844">
        <f t="shared" si="7"/>
        <v>121.21212121212122</v>
      </c>
      <c r="T19" s="847">
        <f t="shared" si="28"/>
        <v>1.2962962962962963E-3</v>
      </c>
      <c r="U19" s="850">
        <f t="shared" si="8"/>
        <v>247.5</v>
      </c>
      <c r="V19" s="850">
        <f t="shared" si="9"/>
        <v>225</v>
      </c>
      <c r="W19" s="850">
        <f t="shared" si="10"/>
        <v>191.25</v>
      </c>
      <c r="X19" s="850">
        <f t="shared" si="11"/>
        <v>157.5</v>
      </c>
      <c r="Y19" s="850">
        <f t="shared" si="12"/>
        <v>123.75</v>
      </c>
      <c r="Z19" s="850">
        <f t="shared" si="13"/>
        <v>112.5</v>
      </c>
      <c r="AA19" s="850">
        <f t="shared" si="14"/>
        <v>95.625</v>
      </c>
      <c r="AB19" s="850">
        <f t="shared" si="15"/>
        <v>78.75</v>
      </c>
      <c r="AC19" s="850">
        <f t="shared" si="16"/>
        <v>61.875</v>
      </c>
      <c r="AD19" s="850">
        <f t="shared" si="17"/>
        <v>56.25</v>
      </c>
      <c r="AE19" s="850">
        <f t="shared" si="18"/>
        <v>47.8125</v>
      </c>
      <c r="AF19" s="850">
        <f t="shared" si="19"/>
        <v>39.375</v>
      </c>
      <c r="AG19" s="855">
        <f t="shared" si="29"/>
        <v>9.4499999999999993</v>
      </c>
      <c r="AH19" s="855">
        <f t="shared" si="30"/>
        <v>11.475</v>
      </c>
      <c r="AI19" s="855">
        <f t="shared" si="31"/>
        <v>14.85</v>
      </c>
    </row>
    <row r="20" spans="1:35" ht="16.5" thickTop="1" thickBot="1">
      <c r="A20" s="38">
        <v>57</v>
      </c>
      <c r="B20" s="33">
        <v>57</v>
      </c>
      <c r="C20" s="34">
        <f t="shared" si="0"/>
        <v>18.94736842105263</v>
      </c>
      <c r="D20" s="39">
        <f t="shared" si="32"/>
        <v>13.263157894736842</v>
      </c>
      <c r="E20" s="35">
        <f t="shared" si="1"/>
        <v>35.285714285714285</v>
      </c>
      <c r="F20" s="35">
        <f t="shared" si="2"/>
        <v>31.214285714285715</v>
      </c>
      <c r="G20" s="35">
        <f t="shared" si="3"/>
        <v>27.142857142857142</v>
      </c>
      <c r="H20" s="36">
        <f t="shared" si="4"/>
        <v>24.675324675324674</v>
      </c>
      <c r="I20" s="851">
        <f t="shared" si="20"/>
        <v>8.1679894179894177E-4</v>
      </c>
      <c r="J20" s="852">
        <f t="shared" si="21"/>
        <v>7.225529100529101E-4</v>
      </c>
      <c r="K20" s="851">
        <f t="shared" si="22"/>
        <v>6.2830687830687832E-4</v>
      </c>
      <c r="L20" s="853">
        <f t="shared" si="23"/>
        <v>5.7118807118807121E-4</v>
      </c>
      <c r="M20" s="37">
        <f t="shared" si="5"/>
        <v>49.350649350649348</v>
      </c>
      <c r="N20" s="849">
        <f t="shared" si="24"/>
        <v>1.6335978835978835E-3</v>
      </c>
      <c r="O20" s="849">
        <f t="shared" si="25"/>
        <v>1.4451058201058202E-3</v>
      </c>
      <c r="P20" s="849">
        <f t="shared" si="26"/>
        <v>1.2566137566137566E-3</v>
      </c>
      <c r="Q20" s="849">
        <f t="shared" si="27"/>
        <v>1.1423761423761424E-3</v>
      </c>
      <c r="R20" s="40">
        <f t="shared" si="6"/>
        <v>98.701298701298697</v>
      </c>
      <c r="S20" s="844">
        <f t="shared" si="7"/>
        <v>123.37662337662337</v>
      </c>
      <c r="T20" s="847">
        <f t="shared" si="28"/>
        <v>1.3194444444444445E-3</v>
      </c>
      <c r="U20" s="850">
        <f t="shared" si="8"/>
        <v>243.15789473684211</v>
      </c>
      <c r="V20" s="850">
        <f t="shared" si="9"/>
        <v>221.05263157894737</v>
      </c>
      <c r="W20" s="850">
        <f t="shared" si="10"/>
        <v>187.89473684210526</v>
      </c>
      <c r="X20" s="850">
        <f t="shared" si="11"/>
        <v>154.73684210526315</v>
      </c>
      <c r="Y20" s="850">
        <f t="shared" si="12"/>
        <v>121.57894736842105</v>
      </c>
      <c r="Z20" s="850">
        <f t="shared" si="13"/>
        <v>110.52631578947368</v>
      </c>
      <c r="AA20" s="850">
        <f t="shared" si="14"/>
        <v>93.94736842105263</v>
      </c>
      <c r="AB20" s="850">
        <f t="shared" si="15"/>
        <v>77.368421052631575</v>
      </c>
      <c r="AC20" s="850">
        <f t="shared" si="16"/>
        <v>60.789473684210527</v>
      </c>
      <c r="AD20" s="850">
        <f t="shared" si="17"/>
        <v>55.263157894736842</v>
      </c>
      <c r="AE20" s="850">
        <f t="shared" si="18"/>
        <v>46.973684210526315</v>
      </c>
      <c r="AF20" s="850">
        <f t="shared" si="19"/>
        <v>38.684210526315788</v>
      </c>
      <c r="AG20" s="855">
        <f t="shared" si="29"/>
        <v>9.284210526315789</v>
      </c>
      <c r="AH20" s="855">
        <f t="shared" si="30"/>
        <v>11.273684210526318</v>
      </c>
      <c r="AI20" s="855">
        <f t="shared" si="31"/>
        <v>14.589473684210526</v>
      </c>
    </row>
    <row r="21" spans="1:35" ht="16.5" thickTop="1" thickBot="1">
      <c r="A21" s="857">
        <v>58</v>
      </c>
      <c r="B21" s="858">
        <v>58</v>
      </c>
      <c r="C21" s="859">
        <f t="shared" si="0"/>
        <v>18.620689655172413</v>
      </c>
      <c r="D21" s="860">
        <f t="shared" si="32"/>
        <v>13.034482758620689</v>
      </c>
      <c r="E21" s="861">
        <f t="shared" si="1"/>
        <v>35.904761904761905</v>
      </c>
      <c r="F21" s="861">
        <f t="shared" si="2"/>
        <v>31.761904761904763</v>
      </c>
      <c r="G21" s="861">
        <f t="shared" si="3"/>
        <v>27.61904761904762</v>
      </c>
      <c r="H21" s="862">
        <f t="shared" si="4"/>
        <v>25.10822510822511</v>
      </c>
      <c r="I21" s="863">
        <f t="shared" si="20"/>
        <v>8.3112874779541445E-4</v>
      </c>
      <c r="J21" s="864">
        <f t="shared" si="21"/>
        <v>7.3522927689594357E-4</v>
      </c>
      <c r="K21" s="863">
        <f t="shared" si="22"/>
        <v>6.3932980599647269E-4</v>
      </c>
      <c r="L21" s="865">
        <f t="shared" si="23"/>
        <v>5.8120891454224786E-4</v>
      </c>
      <c r="M21" s="866">
        <f t="shared" si="5"/>
        <v>50.21645021645022</v>
      </c>
      <c r="N21" s="867">
        <f t="shared" si="24"/>
        <v>1.6622574955908289E-3</v>
      </c>
      <c r="O21" s="867">
        <f t="shared" si="25"/>
        <v>1.4704585537918871E-3</v>
      </c>
      <c r="P21" s="867">
        <f t="shared" si="26"/>
        <v>1.2786596119929454E-3</v>
      </c>
      <c r="Q21" s="867">
        <f t="shared" si="27"/>
        <v>1.1624178290844957E-3</v>
      </c>
      <c r="R21" s="868">
        <f t="shared" si="6"/>
        <v>100.43290043290044</v>
      </c>
      <c r="S21" s="869">
        <f t="shared" si="7"/>
        <v>125.54112554112555</v>
      </c>
      <c r="T21" s="870">
        <f t="shared" si="28"/>
        <v>1.3425925925925925E-3</v>
      </c>
      <c r="U21" s="871">
        <f t="shared" si="8"/>
        <v>238.9655172413793</v>
      </c>
      <c r="V21" s="871">
        <f t="shared" si="9"/>
        <v>217.24137931034483</v>
      </c>
      <c r="W21" s="871">
        <f t="shared" si="10"/>
        <v>184.65517241379308</v>
      </c>
      <c r="X21" s="871">
        <f t="shared" si="11"/>
        <v>152.06896551724137</v>
      </c>
      <c r="Y21" s="871">
        <f t="shared" si="12"/>
        <v>119.48275862068965</v>
      </c>
      <c r="Z21" s="871">
        <f t="shared" si="13"/>
        <v>108.62068965517241</v>
      </c>
      <c r="AA21" s="871">
        <f t="shared" si="14"/>
        <v>92.327586206896541</v>
      </c>
      <c r="AB21" s="871">
        <f t="shared" si="15"/>
        <v>76.034482758620683</v>
      </c>
      <c r="AC21" s="871">
        <f t="shared" si="16"/>
        <v>59.741379310344826</v>
      </c>
      <c r="AD21" s="871">
        <f t="shared" si="17"/>
        <v>54.310344827586206</v>
      </c>
      <c r="AE21" s="871">
        <f t="shared" si="18"/>
        <v>46.16379310344827</v>
      </c>
      <c r="AF21" s="871">
        <f t="shared" si="19"/>
        <v>38.017241379310342</v>
      </c>
      <c r="AG21" s="872">
        <f t="shared" si="29"/>
        <v>9.1241379310344826</v>
      </c>
      <c r="AH21" s="872">
        <f t="shared" si="30"/>
        <v>11.079310344827586</v>
      </c>
      <c r="AI21" s="872">
        <f t="shared" si="31"/>
        <v>14.337931034482757</v>
      </c>
    </row>
    <row r="22" spans="1:35" ht="16.5" thickTop="1" thickBot="1">
      <c r="A22" s="38">
        <v>59</v>
      </c>
      <c r="B22" s="33">
        <v>59</v>
      </c>
      <c r="C22" s="34">
        <f t="shared" si="0"/>
        <v>18.305084745762713</v>
      </c>
      <c r="D22" s="39">
        <f t="shared" si="32"/>
        <v>12.813559322033898</v>
      </c>
      <c r="E22" s="35">
        <f t="shared" si="1"/>
        <v>36.523809523809526</v>
      </c>
      <c r="F22" s="35">
        <f t="shared" si="2"/>
        <v>32.30952380952381</v>
      </c>
      <c r="G22" s="35">
        <f t="shared" si="3"/>
        <v>28.095238095238095</v>
      </c>
      <c r="H22" s="36">
        <f t="shared" si="4"/>
        <v>25.541125541125542</v>
      </c>
      <c r="I22" s="851">
        <f t="shared" si="20"/>
        <v>8.4545855379188713E-4</v>
      </c>
      <c r="J22" s="852">
        <f t="shared" si="21"/>
        <v>7.4790564373897704E-4</v>
      </c>
      <c r="K22" s="851">
        <f t="shared" si="22"/>
        <v>6.5035273368606696E-4</v>
      </c>
      <c r="L22" s="853">
        <f t="shared" si="23"/>
        <v>5.9122975789642463E-4</v>
      </c>
      <c r="M22" s="37">
        <f t="shared" si="5"/>
        <v>51.082251082251084</v>
      </c>
      <c r="N22" s="849">
        <f t="shared" si="24"/>
        <v>1.6909171075837743E-3</v>
      </c>
      <c r="O22" s="849">
        <f t="shared" si="25"/>
        <v>1.4958112874779541E-3</v>
      </c>
      <c r="P22" s="849">
        <f t="shared" si="26"/>
        <v>1.3007054673721339E-3</v>
      </c>
      <c r="Q22" s="849">
        <f t="shared" si="27"/>
        <v>1.1824595157928493E-3</v>
      </c>
      <c r="R22" s="40">
        <f t="shared" si="6"/>
        <v>102.16450216450217</v>
      </c>
      <c r="S22" s="844">
        <f t="shared" si="7"/>
        <v>127.70562770562771</v>
      </c>
      <c r="T22" s="847">
        <f t="shared" si="28"/>
        <v>1.3657407407407407E-3</v>
      </c>
      <c r="U22" s="850">
        <f t="shared" si="8"/>
        <v>234.91525423728814</v>
      </c>
      <c r="V22" s="850">
        <f t="shared" si="9"/>
        <v>213.5593220338983</v>
      </c>
      <c r="W22" s="850">
        <f t="shared" si="10"/>
        <v>181.52542372881356</v>
      </c>
      <c r="X22" s="850">
        <f t="shared" si="11"/>
        <v>149.4915254237288</v>
      </c>
      <c r="Y22" s="850">
        <f t="shared" si="12"/>
        <v>117.45762711864407</v>
      </c>
      <c r="Z22" s="850">
        <f t="shared" si="13"/>
        <v>106.77966101694915</v>
      </c>
      <c r="AA22" s="850">
        <f t="shared" si="14"/>
        <v>90.762711864406782</v>
      </c>
      <c r="AB22" s="850">
        <f t="shared" si="15"/>
        <v>74.745762711864401</v>
      </c>
      <c r="AC22" s="850">
        <f t="shared" si="16"/>
        <v>58.728813559322035</v>
      </c>
      <c r="AD22" s="850">
        <f t="shared" si="17"/>
        <v>53.389830508474574</v>
      </c>
      <c r="AE22" s="850">
        <f t="shared" si="18"/>
        <v>45.381355932203391</v>
      </c>
      <c r="AF22" s="850">
        <f t="shared" si="19"/>
        <v>37.372881355932201</v>
      </c>
      <c r="AG22" s="855">
        <f t="shared" si="29"/>
        <v>8.9694915254237291</v>
      </c>
      <c r="AH22" s="855">
        <f t="shared" si="30"/>
        <v>10.891525423728813</v>
      </c>
      <c r="AI22" s="855">
        <f t="shared" si="31"/>
        <v>14.094915254237288</v>
      </c>
    </row>
    <row r="23" spans="1:35" ht="16.5" thickTop="1" thickBot="1">
      <c r="A23" s="38" t="s">
        <v>21</v>
      </c>
      <c r="B23" s="33">
        <v>60</v>
      </c>
      <c r="C23" s="34">
        <f t="shared" si="0"/>
        <v>18</v>
      </c>
      <c r="D23" s="39">
        <f t="shared" si="32"/>
        <v>12.6</v>
      </c>
      <c r="E23" s="35">
        <f t="shared" si="1"/>
        <v>37.142857142857146</v>
      </c>
      <c r="F23" s="35">
        <f t="shared" si="2"/>
        <v>32.857142857142861</v>
      </c>
      <c r="G23" s="35">
        <f t="shared" si="3"/>
        <v>28.571428571428573</v>
      </c>
      <c r="H23" s="36">
        <f t="shared" si="4"/>
        <v>25.974025974025974</v>
      </c>
      <c r="I23" s="851">
        <f t="shared" si="20"/>
        <v>8.5978835978835981E-4</v>
      </c>
      <c r="J23" s="852">
        <f t="shared" si="21"/>
        <v>7.6058201058201063E-4</v>
      </c>
      <c r="K23" s="851">
        <f t="shared" si="22"/>
        <v>6.6137566137566145E-4</v>
      </c>
      <c r="L23" s="853">
        <f t="shared" si="23"/>
        <v>6.0125060125060129E-4</v>
      </c>
      <c r="M23" s="37">
        <f t="shared" si="5"/>
        <v>51.948051948051948</v>
      </c>
      <c r="N23" s="849">
        <f>E23*4/86400</f>
        <v>1.7195767195767196E-3</v>
      </c>
      <c r="O23" s="849">
        <f t="shared" si="25"/>
        <v>1.5211640211640213E-3</v>
      </c>
      <c r="P23" s="849">
        <f t="shared" si="26"/>
        <v>1.3227513227513229E-3</v>
      </c>
      <c r="Q23" s="849">
        <f t="shared" si="27"/>
        <v>1.2025012025012026E-3</v>
      </c>
      <c r="R23" s="40">
        <f t="shared" si="6"/>
        <v>103.8961038961039</v>
      </c>
      <c r="S23" s="844">
        <f t="shared" si="7"/>
        <v>129.87012987012986</v>
      </c>
      <c r="T23" s="847">
        <f t="shared" si="28"/>
        <v>1.3888888888888889E-3</v>
      </c>
      <c r="U23" s="850">
        <f t="shared" si="8"/>
        <v>231</v>
      </c>
      <c r="V23" s="850">
        <f t="shared" si="9"/>
        <v>210</v>
      </c>
      <c r="W23" s="850">
        <f t="shared" si="10"/>
        <v>178.5</v>
      </c>
      <c r="X23" s="850">
        <f t="shared" si="11"/>
        <v>147</v>
      </c>
      <c r="Y23" s="850">
        <f t="shared" si="12"/>
        <v>115.5</v>
      </c>
      <c r="Z23" s="850">
        <f t="shared" si="13"/>
        <v>105</v>
      </c>
      <c r="AA23" s="850">
        <f t="shared" si="14"/>
        <v>89.25</v>
      </c>
      <c r="AB23" s="850">
        <f t="shared" si="15"/>
        <v>73.5</v>
      </c>
      <c r="AC23" s="850">
        <f t="shared" si="16"/>
        <v>57.75</v>
      </c>
      <c r="AD23" s="850">
        <f t="shared" si="17"/>
        <v>52.5</v>
      </c>
      <c r="AE23" s="850">
        <f t="shared" si="18"/>
        <v>44.625</v>
      </c>
      <c r="AF23" s="850">
        <f t="shared" si="19"/>
        <v>36.75</v>
      </c>
      <c r="AG23" s="855">
        <f t="shared" si="29"/>
        <v>8.82</v>
      </c>
      <c r="AH23" s="855">
        <f t="shared" si="30"/>
        <v>10.71</v>
      </c>
      <c r="AI23" s="855">
        <f t="shared" si="31"/>
        <v>13.86</v>
      </c>
    </row>
    <row r="24" spans="1:35" ht="16.5" thickTop="1" thickBot="1">
      <c r="A24" s="38" t="s">
        <v>22</v>
      </c>
      <c r="B24" s="33">
        <v>61</v>
      </c>
      <c r="C24" s="34">
        <f t="shared" si="0"/>
        <v>17.704918032786885</v>
      </c>
      <c r="D24" s="39">
        <f t="shared" si="32"/>
        <v>12.39344262295082</v>
      </c>
      <c r="E24" s="35">
        <f t="shared" si="1"/>
        <v>37.761904761904759</v>
      </c>
      <c r="F24" s="35">
        <f t="shared" si="2"/>
        <v>33.404761904761905</v>
      </c>
      <c r="G24" s="35">
        <f t="shared" si="3"/>
        <v>29.047619047619047</v>
      </c>
      <c r="H24" s="36">
        <f t="shared" si="4"/>
        <v>26.406926406926406</v>
      </c>
      <c r="I24" s="851">
        <f t="shared" si="20"/>
        <v>8.7411816578483238E-4</v>
      </c>
      <c r="J24" s="852">
        <f t="shared" si="21"/>
        <v>7.732583774250441E-4</v>
      </c>
      <c r="K24" s="851">
        <f t="shared" si="22"/>
        <v>6.7239858906525572E-4</v>
      </c>
      <c r="L24" s="853">
        <f t="shared" si="23"/>
        <v>6.1127144460477794E-4</v>
      </c>
      <c r="M24" s="37">
        <f t="shared" si="5"/>
        <v>52.813852813852812</v>
      </c>
      <c r="N24" s="849">
        <f t="shared" si="24"/>
        <v>1.7482363315696648E-3</v>
      </c>
      <c r="O24" s="849">
        <f t="shared" si="25"/>
        <v>1.5465167548500882E-3</v>
      </c>
      <c r="P24" s="849">
        <f t="shared" si="26"/>
        <v>1.3447971781305114E-3</v>
      </c>
      <c r="Q24" s="849">
        <f t="shared" si="27"/>
        <v>1.2225428892095559E-3</v>
      </c>
      <c r="R24" s="40">
        <f t="shared" si="6"/>
        <v>105.62770562770562</v>
      </c>
      <c r="S24" s="844">
        <f t="shared" si="7"/>
        <v>132.03463203463204</v>
      </c>
      <c r="T24" s="847">
        <f t="shared" si="28"/>
        <v>1.4120370370370369E-3</v>
      </c>
      <c r="U24" s="850">
        <f t="shared" si="8"/>
        <v>227.21311475409837</v>
      </c>
      <c r="V24" s="850">
        <f t="shared" si="9"/>
        <v>206.55737704918036</v>
      </c>
      <c r="W24" s="850">
        <f t="shared" si="10"/>
        <v>175.57377049180329</v>
      </c>
      <c r="X24" s="850">
        <f t="shared" si="11"/>
        <v>144.59016393442624</v>
      </c>
      <c r="Y24" s="850">
        <f t="shared" si="12"/>
        <v>113.60655737704919</v>
      </c>
      <c r="Z24" s="850">
        <f t="shared" si="13"/>
        <v>103.27868852459018</v>
      </c>
      <c r="AA24" s="850">
        <f t="shared" si="14"/>
        <v>87.786885245901644</v>
      </c>
      <c r="AB24" s="850">
        <f t="shared" si="15"/>
        <v>72.295081967213122</v>
      </c>
      <c r="AC24" s="850">
        <f t="shared" si="16"/>
        <v>56.803278688524593</v>
      </c>
      <c r="AD24" s="850">
        <f t="shared" si="17"/>
        <v>51.63934426229509</v>
      </c>
      <c r="AE24" s="850">
        <f t="shared" si="18"/>
        <v>43.893442622950822</v>
      </c>
      <c r="AF24" s="850">
        <f t="shared" si="19"/>
        <v>36.147540983606561</v>
      </c>
      <c r="AG24" s="855">
        <f t="shared" si="29"/>
        <v>8.6754098360655743</v>
      </c>
      <c r="AH24" s="855">
        <f t="shared" si="30"/>
        <v>10.534426229508197</v>
      </c>
      <c r="AI24" s="855">
        <f t="shared" si="31"/>
        <v>13.632786885245903</v>
      </c>
    </row>
    <row r="25" spans="1:35" ht="16.5" thickTop="1" thickBot="1">
      <c r="A25" s="38" t="s">
        <v>23</v>
      </c>
      <c r="B25" s="33">
        <v>62</v>
      </c>
      <c r="C25" s="34">
        <f t="shared" si="0"/>
        <v>17.41935483870968</v>
      </c>
      <c r="D25" s="39">
        <f t="shared" si="32"/>
        <v>12.193548387096776</v>
      </c>
      <c r="E25" s="35">
        <f t="shared" si="1"/>
        <v>38.38095238095238</v>
      </c>
      <c r="F25" s="35">
        <f t="shared" si="2"/>
        <v>33.952380952380942</v>
      </c>
      <c r="G25" s="35">
        <f t="shared" si="3"/>
        <v>29.523809523809518</v>
      </c>
      <c r="H25" s="36">
        <f t="shared" si="4"/>
        <v>26.839826839826838</v>
      </c>
      <c r="I25" s="851">
        <f t="shared" si="20"/>
        <v>8.8844797178130506E-4</v>
      </c>
      <c r="J25" s="852">
        <f t="shared" si="21"/>
        <v>7.8593474426807736E-4</v>
      </c>
      <c r="K25" s="851">
        <f t="shared" si="22"/>
        <v>6.8342151675484999E-4</v>
      </c>
      <c r="L25" s="853">
        <f t="shared" si="23"/>
        <v>6.212922879589546E-4</v>
      </c>
      <c r="M25" s="37">
        <f t="shared" si="5"/>
        <v>53.679653679653676</v>
      </c>
      <c r="N25" s="849">
        <f t="shared" si="24"/>
        <v>1.7768959435626101E-3</v>
      </c>
      <c r="O25" s="849">
        <f t="shared" si="25"/>
        <v>1.5718694885361547E-3</v>
      </c>
      <c r="P25" s="849">
        <f t="shared" si="26"/>
        <v>1.3668430335097E-3</v>
      </c>
      <c r="Q25" s="849">
        <f t="shared" si="27"/>
        <v>1.2425845759179092E-3</v>
      </c>
      <c r="R25" s="40">
        <f t="shared" si="6"/>
        <v>107.35930735930735</v>
      </c>
      <c r="S25" s="844">
        <f t="shared" si="7"/>
        <v>134.19913419913419</v>
      </c>
      <c r="T25" s="847">
        <f t="shared" si="28"/>
        <v>1.4351851851851852E-3</v>
      </c>
      <c r="U25" s="850">
        <f t="shared" si="8"/>
        <v>223.54838709677421</v>
      </c>
      <c r="V25" s="850">
        <f t="shared" si="9"/>
        <v>203.22580645161293</v>
      </c>
      <c r="W25" s="850">
        <f t="shared" si="10"/>
        <v>172.74193548387098</v>
      </c>
      <c r="X25" s="850">
        <f t="shared" si="11"/>
        <v>142.25806451612905</v>
      </c>
      <c r="Y25" s="850">
        <f t="shared" si="12"/>
        <v>111.7741935483871</v>
      </c>
      <c r="Z25" s="850">
        <f t="shared" si="13"/>
        <v>101.61290322580646</v>
      </c>
      <c r="AA25" s="850">
        <f t="shared" si="14"/>
        <v>86.370967741935488</v>
      </c>
      <c r="AB25" s="850">
        <f t="shared" si="15"/>
        <v>71.129032258064527</v>
      </c>
      <c r="AC25" s="850">
        <f t="shared" si="16"/>
        <v>55.887096774193552</v>
      </c>
      <c r="AD25" s="850">
        <f t="shared" si="17"/>
        <v>50.806451612903231</v>
      </c>
      <c r="AE25" s="850">
        <f t="shared" si="18"/>
        <v>43.185483870967744</v>
      </c>
      <c r="AF25" s="850">
        <f t="shared" si="19"/>
        <v>35.564516129032263</v>
      </c>
      <c r="AG25" s="855">
        <f t="shared" si="29"/>
        <v>8.5354838709677434</v>
      </c>
      <c r="AH25" s="855">
        <f t="shared" si="30"/>
        <v>10.364516129032259</v>
      </c>
      <c r="AI25" s="855">
        <f t="shared" si="31"/>
        <v>13.412903225806453</v>
      </c>
    </row>
    <row r="26" spans="1:35" ht="16.5" thickTop="1" thickBot="1">
      <c r="A26" s="38" t="s">
        <v>24</v>
      </c>
      <c r="B26" s="33">
        <v>63</v>
      </c>
      <c r="C26" s="34">
        <f t="shared" si="0"/>
        <v>17.142857142857142</v>
      </c>
      <c r="D26" s="39">
        <f t="shared" ref="D26:D32" si="33">71*C26/100</f>
        <v>12.171428571428571</v>
      </c>
      <c r="E26" s="35">
        <f t="shared" si="1"/>
        <v>38.450704225352112</v>
      </c>
      <c r="F26" s="35">
        <f t="shared" si="2"/>
        <v>34.014084507042256</v>
      </c>
      <c r="G26" s="35">
        <f t="shared" si="3"/>
        <v>29.577464788732396</v>
      </c>
      <c r="H26" s="36">
        <f t="shared" si="4"/>
        <v>26.888604353393088</v>
      </c>
      <c r="I26" s="851">
        <f t="shared" si="20"/>
        <v>8.9006259780907671E-4</v>
      </c>
      <c r="J26" s="852">
        <f t="shared" si="21"/>
        <v>7.8736306729264478E-4</v>
      </c>
      <c r="K26" s="851">
        <f t="shared" si="22"/>
        <v>6.8466353677621285E-4</v>
      </c>
      <c r="L26" s="853">
        <f t="shared" si="23"/>
        <v>6.2242139706928442E-4</v>
      </c>
      <c r="M26" s="37">
        <f t="shared" si="5"/>
        <v>53.777208706786176</v>
      </c>
      <c r="N26" s="849">
        <f t="shared" si="24"/>
        <v>1.7801251956181534E-3</v>
      </c>
      <c r="O26" s="849">
        <f t="shared" si="25"/>
        <v>1.5747261345852896E-3</v>
      </c>
      <c r="P26" s="849">
        <f t="shared" si="26"/>
        <v>1.3693270735524257E-3</v>
      </c>
      <c r="Q26" s="849">
        <f t="shared" si="27"/>
        <v>1.2448427941385688E-3</v>
      </c>
      <c r="R26" s="40">
        <f t="shared" si="6"/>
        <v>107.55441741357235</v>
      </c>
      <c r="S26" s="844">
        <f t="shared" si="7"/>
        <v>134.44302176696544</v>
      </c>
      <c r="T26" s="847">
        <f t="shared" si="28"/>
        <v>1.4583333333333334E-3</v>
      </c>
      <c r="U26" s="850">
        <f t="shared" si="8"/>
        <v>223.14285714285711</v>
      </c>
      <c r="V26" s="850">
        <f t="shared" si="9"/>
        <v>202.85714285714283</v>
      </c>
      <c r="W26" s="850">
        <f t="shared" si="10"/>
        <v>172.42857142857142</v>
      </c>
      <c r="X26" s="850">
        <f t="shared" si="11"/>
        <v>141.99999999999997</v>
      </c>
      <c r="Y26" s="850">
        <f t="shared" si="12"/>
        <v>111.57142857142856</v>
      </c>
      <c r="Z26" s="850">
        <f t="shared" si="13"/>
        <v>101.42857142857142</v>
      </c>
      <c r="AA26" s="850">
        <f t="shared" si="14"/>
        <v>86.214285714285708</v>
      </c>
      <c r="AB26" s="850">
        <f t="shared" si="15"/>
        <v>70.999999999999986</v>
      </c>
      <c r="AC26" s="850">
        <f t="shared" si="16"/>
        <v>55.785714285714278</v>
      </c>
      <c r="AD26" s="850">
        <f t="shared" si="17"/>
        <v>50.714285714285708</v>
      </c>
      <c r="AE26" s="850">
        <f t="shared" si="18"/>
        <v>43.107142857142854</v>
      </c>
      <c r="AF26" s="850">
        <f t="shared" si="19"/>
        <v>35.499999999999993</v>
      </c>
      <c r="AG26" s="855">
        <f t="shared" si="29"/>
        <v>8.52</v>
      </c>
      <c r="AH26" s="855">
        <f t="shared" si="30"/>
        <v>10.345714285714285</v>
      </c>
      <c r="AI26" s="855">
        <f t="shared" si="31"/>
        <v>13.38857142857143</v>
      </c>
    </row>
    <row r="27" spans="1:35" ht="16.5" thickTop="1" thickBot="1">
      <c r="A27" s="857" t="s">
        <v>25</v>
      </c>
      <c r="B27" s="858">
        <v>64</v>
      </c>
      <c r="C27" s="859">
        <f t="shared" si="0"/>
        <v>16.875</v>
      </c>
      <c r="D27" s="860">
        <f t="shared" si="33"/>
        <v>11.981249999999999</v>
      </c>
      <c r="E27" s="861">
        <f t="shared" si="1"/>
        <v>39.061032863849761</v>
      </c>
      <c r="F27" s="861">
        <f t="shared" si="2"/>
        <v>34.55399061032864</v>
      </c>
      <c r="G27" s="861">
        <f t="shared" si="3"/>
        <v>30.046948356807512</v>
      </c>
      <c r="H27" s="862">
        <f t="shared" si="4"/>
        <v>27.315407597097739</v>
      </c>
      <c r="I27" s="863">
        <f t="shared" si="20"/>
        <v>9.0419057555207781E-4</v>
      </c>
      <c r="J27" s="864">
        <f t="shared" si="21"/>
        <v>7.9986089375760742E-4</v>
      </c>
      <c r="K27" s="863">
        <f t="shared" si="22"/>
        <v>6.9553121196313681E-4</v>
      </c>
      <c r="L27" s="865">
        <f t="shared" si="23"/>
        <v>6.3230110178466993E-4</v>
      </c>
      <c r="M27" s="866">
        <f t="shared" si="5"/>
        <v>54.630815194195478</v>
      </c>
      <c r="N27" s="867">
        <f t="shared" si="24"/>
        <v>1.8083811511041556E-3</v>
      </c>
      <c r="O27" s="867">
        <f t="shared" si="25"/>
        <v>1.5997217875152148E-3</v>
      </c>
      <c r="P27" s="867">
        <f t="shared" si="26"/>
        <v>1.3910624239262736E-3</v>
      </c>
      <c r="Q27" s="867">
        <f t="shared" si="27"/>
        <v>1.2646022035693399E-3</v>
      </c>
      <c r="R27" s="868">
        <f t="shared" si="6"/>
        <v>109.26163038839096</v>
      </c>
      <c r="S27" s="869">
        <f t="shared" si="7"/>
        <v>136.57703798548869</v>
      </c>
      <c r="T27" s="870">
        <f t="shared" si="28"/>
        <v>1.4814814814814814E-3</v>
      </c>
      <c r="U27" s="871">
        <f t="shared" si="8"/>
        <v>219.65625</v>
      </c>
      <c r="V27" s="871">
        <f t="shared" si="9"/>
        <v>199.6875</v>
      </c>
      <c r="W27" s="871">
        <f t="shared" si="10"/>
        <v>169.734375</v>
      </c>
      <c r="X27" s="871">
        <f t="shared" si="11"/>
        <v>139.78125</v>
      </c>
      <c r="Y27" s="871">
        <f t="shared" si="12"/>
        <v>109.828125</v>
      </c>
      <c r="Z27" s="871">
        <f t="shared" si="13"/>
        <v>99.84375</v>
      </c>
      <c r="AA27" s="871">
        <f t="shared" si="14"/>
        <v>84.8671875</v>
      </c>
      <c r="AB27" s="871">
        <f t="shared" si="15"/>
        <v>69.890625</v>
      </c>
      <c r="AC27" s="871">
        <f t="shared" si="16"/>
        <v>54.9140625</v>
      </c>
      <c r="AD27" s="871">
        <f t="shared" si="17"/>
        <v>49.921875</v>
      </c>
      <c r="AE27" s="871">
        <f t="shared" si="18"/>
        <v>42.43359375</v>
      </c>
      <c r="AF27" s="871">
        <f t="shared" si="19"/>
        <v>34.9453125</v>
      </c>
      <c r="AG27" s="872">
        <f t="shared" si="29"/>
        <v>8.3868749999999999</v>
      </c>
      <c r="AH27" s="872">
        <f t="shared" si="30"/>
        <v>10.1840625</v>
      </c>
      <c r="AI27" s="872">
        <f t="shared" si="31"/>
        <v>13.179375</v>
      </c>
    </row>
    <row r="28" spans="1:35" ht="16.5" thickTop="1" thickBot="1">
      <c r="A28" s="38" t="s">
        <v>26</v>
      </c>
      <c r="B28" s="33">
        <v>65</v>
      </c>
      <c r="C28" s="34">
        <f t="shared" si="0"/>
        <v>16.615384615384617</v>
      </c>
      <c r="D28" s="39">
        <f t="shared" si="33"/>
        <v>11.796923076923079</v>
      </c>
      <c r="E28" s="35">
        <f t="shared" si="1"/>
        <v>39.671361502347416</v>
      </c>
      <c r="F28" s="35">
        <f t="shared" si="2"/>
        <v>35.093896713615017</v>
      </c>
      <c r="G28" s="35">
        <f t="shared" si="3"/>
        <v>30.516431924882625</v>
      </c>
      <c r="H28" s="36">
        <f t="shared" si="4"/>
        <v>27.742210840802386</v>
      </c>
      <c r="I28" s="851">
        <f t="shared" si="20"/>
        <v>9.1831855329507913E-4</v>
      </c>
      <c r="J28" s="852">
        <f t="shared" si="21"/>
        <v>8.1235872022256985E-4</v>
      </c>
      <c r="K28" s="851">
        <f t="shared" si="22"/>
        <v>7.0639888715006078E-4</v>
      </c>
      <c r="L28" s="853">
        <f t="shared" si="23"/>
        <v>6.4218080650005522E-4</v>
      </c>
      <c r="M28" s="37">
        <f t="shared" si="5"/>
        <v>55.484421681604772</v>
      </c>
      <c r="N28" s="849">
        <f t="shared" si="24"/>
        <v>1.8366371065901583E-3</v>
      </c>
      <c r="O28" s="849">
        <f t="shared" si="25"/>
        <v>1.6247174404451397E-3</v>
      </c>
      <c r="P28" s="849">
        <f t="shared" si="26"/>
        <v>1.4127977743001216E-3</v>
      </c>
      <c r="Q28" s="849">
        <f t="shared" si="27"/>
        <v>1.2843616130001104E-3</v>
      </c>
      <c r="R28" s="40">
        <f t="shared" si="6"/>
        <v>110.96884336320954</v>
      </c>
      <c r="S28" s="844">
        <f t="shared" si="7"/>
        <v>138.71105420401193</v>
      </c>
      <c r="T28" s="847">
        <f t="shared" si="28"/>
        <v>1.5046296296296296E-3</v>
      </c>
      <c r="U28" s="850">
        <f t="shared" si="8"/>
        <v>216.27692307692311</v>
      </c>
      <c r="V28" s="850">
        <f t="shared" si="9"/>
        <v>196.61538461538467</v>
      </c>
      <c r="W28" s="850">
        <f t="shared" si="10"/>
        <v>167.12307692307695</v>
      </c>
      <c r="X28" s="850">
        <f t="shared" si="11"/>
        <v>137.63076923076923</v>
      </c>
      <c r="Y28" s="850">
        <f t="shared" si="12"/>
        <v>108.13846153846156</v>
      </c>
      <c r="Z28" s="850">
        <f t="shared" si="13"/>
        <v>98.307692307692335</v>
      </c>
      <c r="AA28" s="850">
        <f t="shared" si="14"/>
        <v>83.561538461538476</v>
      </c>
      <c r="AB28" s="850">
        <f t="shared" si="15"/>
        <v>68.815384615384616</v>
      </c>
      <c r="AC28" s="850">
        <f t="shared" si="16"/>
        <v>54.069230769230778</v>
      </c>
      <c r="AD28" s="850">
        <f t="shared" si="17"/>
        <v>49.153846153846168</v>
      </c>
      <c r="AE28" s="850">
        <f t="shared" si="18"/>
        <v>41.780769230769238</v>
      </c>
      <c r="AF28" s="850">
        <f t="shared" si="19"/>
        <v>34.407692307692308</v>
      </c>
      <c r="AG28" s="855">
        <f t="shared" si="29"/>
        <v>8.2578461538461561</v>
      </c>
      <c r="AH28" s="855">
        <f t="shared" si="30"/>
        <v>10.027384615384618</v>
      </c>
      <c r="AI28" s="855">
        <f t="shared" si="31"/>
        <v>12.976615384615386</v>
      </c>
    </row>
    <row r="29" spans="1:35" ht="16.5" thickTop="1" thickBot="1">
      <c r="A29" s="38" t="s">
        <v>27</v>
      </c>
      <c r="B29" s="33">
        <v>66</v>
      </c>
      <c r="C29" s="34">
        <f t="shared" si="0"/>
        <v>16.363636363636363</v>
      </c>
      <c r="D29" s="39">
        <f t="shared" si="33"/>
        <v>11.618181818181817</v>
      </c>
      <c r="E29" s="35">
        <f t="shared" si="1"/>
        <v>40.281690140845072</v>
      </c>
      <c r="F29" s="35">
        <f t="shared" si="2"/>
        <v>35.633802816901408</v>
      </c>
      <c r="G29" s="35">
        <f t="shared" si="3"/>
        <v>30.985915492957748</v>
      </c>
      <c r="H29" s="36">
        <f t="shared" si="4"/>
        <v>28.169014084507047</v>
      </c>
      <c r="I29" s="851">
        <f t="shared" si="20"/>
        <v>9.3244653103808034E-4</v>
      </c>
      <c r="J29" s="852">
        <f t="shared" si="21"/>
        <v>8.248565466875326E-4</v>
      </c>
      <c r="K29" s="851">
        <f t="shared" si="22"/>
        <v>7.1726656233698485E-4</v>
      </c>
      <c r="L29" s="853">
        <f t="shared" si="23"/>
        <v>6.5206051121544095E-4</v>
      </c>
      <c r="M29" s="37">
        <f t="shared" si="5"/>
        <v>56.338028169014095</v>
      </c>
      <c r="N29" s="849">
        <f t="shared" si="24"/>
        <v>1.8648930620761607E-3</v>
      </c>
      <c r="O29" s="849">
        <f t="shared" si="25"/>
        <v>1.6497130933750652E-3</v>
      </c>
      <c r="P29" s="849">
        <f t="shared" si="26"/>
        <v>1.4345331246739697E-3</v>
      </c>
      <c r="Q29" s="849">
        <f t="shared" si="27"/>
        <v>1.3041210224308819E-3</v>
      </c>
      <c r="R29" s="40">
        <f t="shared" si="6"/>
        <v>112.67605633802819</v>
      </c>
      <c r="S29" s="844">
        <f t="shared" si="7"/>
        <v>140.84507042253523</v>
      </c>
      <c r="T29" s="847">
        <f t="shared" si="28"/>
        <v>1.5277777777777779E-3</v>
      </c>
      <c r="U29" s="850">
        <f t="shared" si="8"/>
        <v>212.99999999999997</v>
      </c>
      <c r="V29" s="850">
        <f t="shared" si="9"/>
        <v>193.6363636363636</v>
      </c>
      <c r="W29" s="850">
        <f t="shared" si="10"/>
        <v>164.59090909090907</v>
      </c>
      <c r="X29" s="850">
        <f t="shared" si="11"/>
        <v>135.54545454545453</v>
      </c>
      <c r="Y29" s="850">
        <f t="shared" si="12"/>
        <v>106.49999999999999</v>
      </c>
      <c r="Z29" s="850">
        <f t="shared" si="13"/>
        <v>96.818181818181799</v>
      </c>
      <c r="AA29" s="850">
        <f t="shared" si="14"/>
        <v>82.295454545454533</v>
      </c>
      <c r="AB29" s="850">
        <f t="shared" si="15"/>
        <v>67.772727272727266</v>
      </c>
      <c r="AC29" s="850">
        <f t="shared" si="16"/>
        <v>53.249999999999993</v>
      </c>
      <c r="AD29" s="850">
        <f t="shared" si="17"/>
        <v>48.409090909090899</v>
      </c>
      <c r="AE29" s="850">
        <f t="shared" si="18"/>
        <v>41.147727272727266</v>
      </c>
      <c r="AF29" s="850">
        <f t="shared" si="19"/>
        <v>33.886363636363633</v>
      </c>
      <c r="AG29" s="855">
        <f t="shared" si="29"/>
        <v>8.1327272727272728</v>
      </c>
      <c r="AH29" s="855">
        <f t="shared" si="30"/>
        <v>9.875454545454545</v>
      </c>
      <c r="AI29" s="855">
        <f t="shared" si="31"/>
        <v>12.78</v>
      </c>
    </row>
    <row r="30" spans="1:35" ht="16.5" thickTop="1" thickBot="1">
      <c r="A30" s="38" t="s">
        <v>28</v>
      </c>
      <c r="B30" s="33">
        <v>67</v>
      </c>
      <c r="C30" s="34">
        <f t="shared" si="0"/>
        <v>16.119402985074625</v>
      </c>
      <c r="D30" s="39">
        <f t="shared" si="33"/>
        <v>11.444776119402984</v>
      </c>
      <c r="E30" s="35">
        <f t="shared" si="1"/>
        <v>40.892018779342727</v>
      </c>
      <c r="F30" s="35">
        <f t="shared" si="2"/>
        <v>36.173708920187792</v>
      </c>
      <c r="G30" s="35">
        <f t="shared" si="3"/>
        <v>31.455399061032864</v>
      </c>
      <c r="H30" s="36">
        <f t="shared" si="4"/>
        <v>28.595817328211698</v>
      </c>
      <c r="I30" s="851">
        <f t="shared" si="20"/>
        <v>9.4657450878108166E-4</v>
      </c>
      <c r="J30" s="852">
        <f t="shared" si="21"/>
        <v>8.3735437315249524E-4</v>
      </c>
      <c r="K30" s="851">
        <f t="shared" si="22"/>
        <v>7.2813423752390893E-4</v>
      </c>
      <c r="L30" s="853">
        <f t="shared" si="23"/>
        <v>6.6194021593082636E-4</v>
      </c>
      <c r="M30" s="37">
        <f t="shared" si="5"/>
        <v>57.191634656423396</v>
      </c>
      <c r="N30" s="849">
        <f t="shared" si="24"/>
        <v>1.8931490175621633E-3</v>
      </c>
      <c r="O30" s="849">
        <f t="shared" si="25"/>
        <v>1.6747087463049905E-3</v>
      </c>
      <c r="P30" s="849">
        <f t="shared" si="26"/>
        <v>1.4562684750478179E-3</v>
      </c>
      <c r="Q30" s="849">
        <f t="shared" si="27"/>
        <v>1.3238804318616527E-3</v>
      </c>
      <c r="R30" s="40">
        <f t="shared" si="6"/>
        <v>114.38326931284679</v>
      </c>
      <c r="S30" s="844">
        <f t="shared" si="7"/>
        <v>142.9790866410585</v>
      </c>
      <c r="T30" s="847">
        <f t="shared" si="28"/>
        <v>1.5509259259259259E-3</v>
      </c>
      <c r="U30" s="850">
        <f t="shared" si="8"/>
        <v>209.82089552238804</v>
      </c>
      <c r="V30" s="850">
        <f t="shared" si="9"/>
        <v>190.74626865671641</v>
      </c>
      <c r="W30" s="850">
        <f t="shared" si="10"/>
        <v>162.13432835820896</v>
      </c>
      <c r="X30" s="850">
        <f t="shared" si="11"/>
        <v>133.52238805970148</v>
      </c>
      <c r="Y30" s="850">
        <f t="shared" si="12"/>
        <v>104.91044776119402</v>
      </c>
      <c r="Z30" s="850">
        <f t="shared" si="13"/>
        <v>95.373134328358205</v>
      </c>
      <c r="AA30" s="850">
        <f t="shared" si="14"/>
        <v>81.067164179104481</v>
      </c>
      <c r="AB30" s="850">
        <f t="shared" si="15"/>
        <v>66.761194029850742</v>
      </c>
      <c r="AC30" s="850">
        <f t="shared" si="16"/>
        <v>52.455223880597011</v>
      </c>
      <c r="AD30" s="850">
        <f t="shared" si="17"/>
        <v>47.686567164179102</v>
      </c>
      <c r="AE30" s="850">
        <f t="shared" si="18"/>
        <v>40.53358208955224</v>
      </c>
      <c r="AF30" s="850">
        <f t="shared" si="19"/>
        <v>33.380597014925371</v>
      </c>
      <c r="AG30" s="855">
        <f t="shared" si="29"/>
        <v>8.0113432835820895</v>
      </c>
      <c r="AH30" s="855">
        <f t="shared" si="30"/>
        <v>9.728059701492537</v>
      </c>
      <c r="AI30" s="855">
        <f t="shared" si="31"/>
        <v>12.589253731343284</v>
      </c>
    </row>
    <row r="31" spans="1:35" ht="16.5" thickTop="1" thickBot="1">
      <c r="A31" s="38" t="s">
        <v>29</v>
      </c>
      <c r="B31" s="33">
        <v>68</v>
      </c>
      <c r="C31" s="34">
        <f t="shared" ref="C31:C61" si="34">3600*300/B31/1000</f>
        <v>15.882352941176471</v>
      </c>
      <c r="D31" s="39">
        <f t="shared" si="33"/>
        <v>11.276470588235295</v>
      </c>
      <c r="E31" s="35">
        <f t="shared" ref="E31:E61" si="35">130*G31/100</f>
        <v>41.502347417840376</v>
      </c>
      <c r="F31" s="35">
        <f t="shared" ref="F31:F61" si="36">115*G31/100</f>
        <v>36.713615023474176</v>
      </c>
      <c r="G31" s="35">
        <f t="shared" si="3"/>
        <v>31.92488262910798</v>
      </c>
      <c r="H31" s="36">
        <f t="shared" si="4"/>
        <v>29.022620571916342</v>
      </c>
      <c r="I31" s="851">
        <f t="shared" si="20"/>
        <v>9.6070248652408276E-4</v>
      </c>
      <c r="J31" s="852">
        <f t="shared" si="21"/>
        <v>8.4985219961745777E-4</v>
      </c>
      <c r="K31" s="851">
        <f t="shared" si="22"/>
        <v>7.3900191271083289E-4</v>
      </c>
      <c r="L31" s="853">
        <f t="shared" si="23"/>
        <v>6.7181992064621165E-4</v>
      </c>
      <c r="M31" s="37">
        <f t="shared" ref="M31:M61" si="37">H31*2</f>
        <v>58.045241143832683</v>
      </c>
      <c r="N31" s="849">
        <f t="shared" si="24"/>
        <v>1.9214049730481655E-3</v>
      </c>
      <c r="O31" s="849">
        <f t="shared" si="25"/>
        <v>1.6997043992349155E-3</v>
      </c>
      <c r="P31" s="849">
        <f t="shared" si="26"/>
        <v>1.4780038254216658E-3</v>
      </c>
      <c r="Q31" s="849">
        <f t="shared" si="27"/>
        <v>1.3436398412924233E-3</v>
      </c>
      <c r="R31" s="40">
        <f t="shared" ref="R31:R61" si="38">H31*4</f>
        <v>116.09048228766537</v>
      </c>
      <c r="S31" s="844">
        <f t="shared" ref="S31:S61" si="39">H31*5</f>
        <v>145.11310285958172</v>
      </c>
      <c r="T31" s="847">
        <f t="shared" si="28"/>
        <v>1.5740740740740741E-3</v>
      </c>
      <c r="U31" s="850">
        <f t="shared" ref="U31:U61" si="40">60*400/R31</f>
        <v>206.7352941176471</v>
      </c>
      <c r="V31" s="850">
        <f t="shared" ref="V31:V61" si="41">100*U31/110</f>
        <v>187.94117647058826</v>
      </c>
      <c r="W31" s="850">
        <f t="shared" ref="W31:W61" si="42">U31*85/110</f>
        <v>159.75000000000003</v>
      </c>
      <c r="X31" s="850">
        <f t="shared" ref="X31:X61" si="43">U31*70/110</f>
        <v>131.5588235294118</v>
      </c>
      <c r="Y31" s="850">
        <f t="shared" ref="Y31:Y60" si="44">U31/2</f>
        <v>103.36764705882355</v>
      </c>
      <c r="Z31" s="850">
        <f t="shared" ref="Z31:Z60" si="45">V31/2</f>
        <v>93.97058823529413</v>
      </c>
      <c r="AA31" s="850">
        <f t="shared" ref="AA31:AA60" si="46">W31/2</f>
        <v>79.875000000000014</v>
      </c>
      <c r="AB31" s="850">
        <f t="shared" ref="AB31:AB60" si="47">X31/2</f>
        <v>65.779411764705898</v>
      </c>
      <c r="AC31" s="850">
        <f t="shared" si="16"/>
        <v>51.683823529411775</v>
      </c>
      <c r="AD31" s="850">
        <f t="shared" si="17"/>
        <v>46.985294117647065</v>
      </c>
      <c r="AE31" s="850">
        <f t="shared" si="18"/>
        <v>39.937500000000007</v>
      </c>
      <c r="AF31" s="850">
        <f t="shared" si="19"/>
        <v>32.889705882352949</v>
      </c>
      <c r="AG31" s="855">
        <f t="shared" si="29"/>
        <v>7.8935294117647059</v>
      </c>
      <c r="AH31" s="855">
        <f t="shared" si="30"/>
        <v>9.5850000000000009</v>
      </c>
      <c r="AI31" s="855">
        <f t="shared" si="31"/>
        <v>12.404117647058824</v>
      </c>
    </row>
    <row r="32" spans="1:35" ht="16.5" thickTop="1" thickBot="1">
      <c r="A32" s="38" t="s">
        <v>30</v>
      </c>
      <c r="B32" s="33">
        <v>69</v>
      </c>
      <c r="C32" s="34">
        <f t="shared" si="34"/>
        <v>15.652173913043478</v>
      </c>
      <c r="D32" s="39">
        <f t="shared" si="33"/>
        <v>11.11304347826087</v>
      </c>
      <c r="E32" s="35">
        <f t="shared" si="35"/>
        <v>42.112676056338024</v>
      </c>
      <c r="F32" s="35">
        <f t="shared" si="36"/>
        <v>37.25352112676056</v>
      </c>
      <c r="G32" s="35">
        <f t="shared" si="3"/>
        <v>32.394366197183096</v>
      </c>
      <c r="H32" s="36">
        <f t="shared" si="4"/>
        <v>29.449423815620996</v>
      </c>
      <c r="I32" s="851">
        <f t="shared" si="20"/>
        <v>9.7483046426708386E-4</v>
      </c>
      <c r="J32" s="852">
        <f t="shared" si="21"/>
        <v>8.6235002608242041E-4</v>
      </c>
      <c r="K32" s="851">
        <f t="shared" si="22"/>
        <v>7.4986958789775686E-4</v>
      </c>
      <c r="L32" s="853">
        <f t="shared" si="23"/>
        <v>6.8169962536159716E-4</v>
      </c>
      <c r="M32" s="37">
        <f t="shared" si="37"/>
        <v>58.898847631241992</v>
      </c>
      <c r="N32" s="849">
        <f t="shared" si="24"/>
        <v>1.9496609285341677E-3</v>
      </c>
      <c r="O32" s="849">
        <f t="shared" si="25"/>
        <v>1.7247000521648408E-3</v>
      </c>
      <c r="P32" s="849">
        <f t="shared" si="26"/>
        <v>1.4997391757955137E-3</v>
      </c>
      <c r="Q32" s="849">
        <f t="shared" si="27"/>
        <v>1.3633992507231943E-3</v>
      </c>
      <c r="R32" s="40">
        <f t="shared" si="38"/>
        <v>117.79769526248398</v>
      </c>
      <c r="S32" s="844">
        <f t="shared" si="39"/>
        <v>147.24711907810499</v>
      </c>
      <c r="T32" s="847">
        <f t="shared" si="28"/>
        <v>1.5972222222222223E-3</v>
      </c>
      <c r="U32" s="850">
        <f t="shared" si="40"/>
        <v>203.73913043478262</v>
      </c>
      <c r="V32" s="850">
        <f t="shared" si="41"/>
        <v>185.21739130434784</v>
      </c>
      <c r="W32" s="850">
        <f t="shared" si="42"/>
        <v>157.43478260869568</v>
      </c>
      <c r="X32" s="850">
        <f t="shared" si="43"/>
        <v>129.6521739130435</v>
      </c>
      <c r="Y32" s="850">
        <f t="shared" si="44"/>
        <v>101.86956521739131</v>
      </c>
      <c r="Z32" s="850">
        <f t="shared" si="45"/>
        <v>92.608695652173921</v>
      </c>
      <c r="AA32" s="850">
        <f t="shared" si="46"/>
        <v>78.717391304347842</v>
      </c>
      <c r="AB32" s="850">
        <f t="shared" si="47"/>
        <v>64.826086956521749</v>
      </c>
      <c r="AC32" s="850">
        <f t="shared" si="16"/>
        <v>50.934782608695656</v>
      </c>
      <c r="AD32" s="850">
        <f t="shared" si="17"/>
        <v>46.304347826086961</v>
      </c>
      <c r="AE32" s="850">
        <f t="shared" si="18"/>
        <v>39.358695652173921</v>
      </c>
      <c r="AF32" s="850">
        <f t="shared" si="19"/>
        <v>32.413043478260875</v>
      </c>
      <c r="AG32" s="855">
        <f t="shared" si="29"/>
        <v>7.7791304347826085</v>
      </c>
      <c r="AH32" s="855">
        <f t="shared" si="30"/>
        <v>9.4460869565217394</v>
      </c>
      <c r="AI32" s="855">
        <f t="shared" si="31"/>
        <v>12.224347826086957</v>
      </c>
    </row>
    <row r="33" spans="1:35" ht="16.5" thickTop="1" thickBot="1">
      <c r="A33" s="38" t="s">
        <v>31</v>
      </c>
      <c r="B33" s="33">
        <v>70</v>
      </c>
      <c r="C33" s="34">
        <f t="shared" si="34"/>
        <v>15.428571428571429</v>
      </c>
      <c r="D33" s="39">
        <f>72*C33/100</f>
        <v>11.108571428571429</v>
      </c>
      <c r="E33" s="35">
        <f t="shared" si="35"/>
        <v>42.129629629629626</v>
      </c>
      <c r="F33" s="35">
        <f t="shared" si="36"/>
        <v>37.268518518518519</v>
      </c>
      <c r="G33" s="35">
        <f t="shared" si="3"/>
        <v>32.407407407407405</v>
      </c>
      <c r="H33" s="36">
        <f t="shared" si="4"/>
        <v>29.461279461279464</v>
      </c>
      <c r="I33" s="851">
        <f t="shared" si="20"/>
        <v>9.752229080932784E-4</v>
      </c>
      <c r="J33" s="852">
        <f t="shared" si="21"/>
        <v>8.6269718792866942E-4</v>
      </c>
      <c r="K33" s="851">
        <f t="shared" si="22"/>
        <v>7.5017146776406034E-4</v>
      </c>
      <c r="L33" s="853">
        <f t="shared" si="23"/>
        <v>6.8197406160369124E-4</v>
      </c>
      <c r="M33" s="37">
        <f t="shared" si="37"/>
        <v>58.922558922558927</v>
      </c>
      <c r="N33" s="849">
        <f t="shared" si="24"/>
        <v>1.9504458161865568E-3</v>
      </c>
      <c r="O33" s="849">
        <f t="shared" si="25"/>
        <v>1.7253943758573388E-3</v>
      </c>
      <c r="P33" s="849">
        <f t="shared" si="26"/>
        <v>1.5003429355281207E-3</v>
      </c>
      <c r="Q33" s="849">
        <f t="shared" si="27"/>
        <v>1.3639481232073825E-3</v>
      </c>
      <c r="R33" s="40">
        <f t="shared" si="38"/>
        <v>117.84511784511785</v>
      </c>
      <c r="S33" s="844">
        <f t="shared" si="39"/>
        <v>147.30639730639732</v>
      </c>
      <c r="T33" s="847">
        <f t="shared" si="28"/>
        <v>1.6203703703703703E-3</v>
      </c>
      <c r="U33" s="850">
        <f t="shared" si="40"/>
        <v>203.65714285714284</v>
      </c>
      <c r="V33" s="850">
        <f t="shared" si="41"/>
        <v>185.14285714285711</v>
      </c>
      <c r="W33" s="850">
        <f t="shared" si="42"/>
        <v>157.37142857142857</v>
      </c>
      <c r="X33" s="850">
        <f t="shared" si="43"/>
        <v>129.6</v>
      </c>
      <c r="Y33" s="850">
        <f t="shared" si="44"/>
        <v>101.82857142857142</v>
      </c>
      <c r="Z33" s="850">
        <f t="shared" si="45"/>
        <v>92.571428571428555</v>
      </c>
      <c r="AA33" s="850">
        <f t="shared" si="46"/>
        <v>78.685714285714283</v>
      </c>
      <c r="AB33" s="850">
        <f t="shared" si="47"/>
        <v>64.8</v>
      </c>
      <c r="AC33" s="850">
        <f t="shared" si="16"/>
        <v>50.914285714285711</v>
      </c>
      <c r="AD33" s="850">
        <f t="shared" si="17"/>
        <v>46.285714285714278</v>
      </c>
      <c r="AE33" s="850">
        <f t="shared" si="18"/>
        <v>39.342857142857142</v>
      </c>
      <c r="AF33" s="850">
        <f t="shared" si="19"/>
        <v>32.4</v>
      </c>
      <c r="AG33" s="855">
        <f t="shared" si="29"/>
        <v>7.7759999999999998</v>
      </c>
      <c r="AH33" s="855">
        <f t="shared" si="30"/>
        <v>9.4422857142857133</v>
      </c>
      <c r="AI33" s="855">
        <f t="shared" si="31"/>
        <v>12.219428571428571</v>
      </c>
    </row>
    <row r="34" spans="1:35" ht="16.5" thickTop="1" thickBot="1">
      <c r="A34" s="857" t="s">
        <v>32</v>
      </c>
      <c r="B34" s="858">
        <v>71</v>
      </c>
      <c r="C34" s="859">
        <f t="shared" si="34"/>
        <v>15.211267605633802</v>
      </c>
      <c r="D34" s="860">
        <f>72*C34/100</f>
        <v>10.952112676056338</v>
      </c>
      <c r="E34" s="861">
        <f t="shared" si="35"/>
        <v>42.731481481481488</v>
      </c>
      <c r="F34" s="861">
        <f t="shared" si="36"/>
        <v>37.800925925925931</v>
      </c>
      <c r="G34" s="861">
        <f t="shared" si="3"/>
        <v>32.870370370370374</v>
      </c>
      <c r="H34" s="862">
        <f t="shared" si="4"/>
        <v>29.882154882154882</v>
      </c>
      <c r="I34" s="863">
        <f t="shared" si="20"/>
        <v>9.8915466392318261E-4</v>
      </c>
      <c r="J34" s="864">
        <f t="shared" si="21"/>
        <v>8.7502143347050767E-4</v>
      </c>
      <c r="K34" s="863">
        <f t="shared" si="22"/>
        <v>7.6088820301783273E-4</v>
      </c>
      <c r="L34" s="865">
        <f t="shared" si="23"/>
        <v>6.9171654819802971E-4</v>
      </c>
      <c r="M34" s="866">
        <f t="shared" si="37"/>
        <v>59.764309764309765</v>
      </c>
      <c r="N34" s="867">
        <f t="shared" si="24"/>
        <v>1.9783093278463652E-3</v>
      </c>
      <c r="O34" s="867">
        <f t="shared" si="25"/>
        <v>1.7500428669410153E-3</v>
      </c>
      <c r="P34" s="867">
        <f t="shared" si="26"/>
        <v>1.5217764060356655E-3</v>
      </c>
      <c r="Q34" s="867">
        <f t="shared" si="27"/>
        <v>1.3834330963960594E-3</v>
      </c>
      <c r="R34" s="868">
        <f t="shared" si="38"/>
        <v>119.52861952861953</v>
      </c>
      <c r="S34" s="869">
        <f t="shared" si="39"/>
        <v>149.41077441077442</v>
      </c>
      <c r="T34" s="870">
        <f t="shared" si="28"/>
        <v>1.6435185185185185E-3</v>
      </c>
      <c r="U34" s="871">
        <f t="shared" si="40"/>
        <v>200.78873239436621</v>
      </c>
      <c r="V34" s="871">
        <f t="shared" si="41"/>
        <v>182.53521126760563</v>
      </c>
      <c r="W34" s="871">
        <f t="shared" si="42"/>
        <v>155.1549295774648</v>
      </c>
      <c r="X34" s="871">
        <f t="shared" si="43"/>
        <v>127.77464788732395</v>
      </c>
      <c r="Y34" s="871">
        <f t="shared" si="44"/>
        <v>100.3943661971831</v>
      </c>
      <c r="Z34" s="871">
        <f t="shared" si="45"/>
        <v>91.267605633802816</v>
      </c>
      <c r="AA34" s="871">
        <f t="shared" si="46"/>
        <v>77.577464788732399</v>
      </c>
      <c r="AB34" s="871">
        <f t="shared" si="47"/>
        <v>63.887323943661976</v>
      </c>
      <c r="AC34" s="871">
        <f t="shared" si="16"/>
        <v>50.197183098591552</v>
      </c>
      <c r="AD34" s="871">
        <f t="shared" si="17"/>
        <v>45.633802816901408</v>
      </c>
      <c r="AE34" s="871">
        <f t="shared" si="18"/>
        <v>38.7887323943662</v>
      </c>
      <c r="AF34" s="871">
        <f t="shared" si="19"/>
        <v>31.943661971830988</v>
      </c>
      <c r="AG34" s="872">
        <f t="shared" si="29"/>
        <v>7.6664788732394369</v>
      </c>
      <c r="AH34" s="872">
        <f t="shared" si="30"/>
        <v>9.3092957746478877</v>
      </c>
      <c r="AI34" s="872">
        <f t="shared" si="31"/>
        <v>12.047323943661972</v>
      </c>
    </row>
    <row r="35" spans="1:35" ht="16.5" thickTop="1" thickBot="1">
      <c r="A35" s="38" t="s">
        <v>33</v>
      </c>
      <c r="B35" s="33">
        <v>72</v>
      </c>
      <c r="C35" s="34">
        <f t="shared" si="34"/>
        <v>15</v>
      </c>
      <c r="D35" s="39">
        <f>72*C35/100</f>
        <v>10.8</v>
      </c>
      <c r="E35" s="35">
        <f t="shared" si="35"/>
        <v>43.333333333333329</v>
      </c>
      <c r="F35" s="35">
        <f t="shared" si="36"/>
        <v>38.333333333333329</v>
      </c>
      <c r="G35" s="35">
        <f t="shared" si="3"/>
        <v>33.333333333333329</v>
      </c>
      <c r="H35" s="36">
        <f t="shared" si="4"/>
        <v>30.303030303030305</v>
      </c>
      <c r="I35" s="851">
        <f t="shared" si="20"/>
        <v>1.0030864197530863E-3</v>
      </c>
      <c r="J35" s="852">
        <f t="shared" si="21"/>
        <v>8.8734567901234559E-4</v>
      </c>
      <c r="K35" s="851">
        <f t="shared" si="22"/>
        <v>7.7160493827160479E-4</v>
      </c>
      <c r="L35" s="853">
        <f t="shared" si="23"/>
        <v>7.0145903479236819E-4</v>
      </c>
      <c r="M35" s="37">
        <f t="shared" si="37"/>
        <v>60.606060606060609</v>
      </c>
      <c r="N35" s="849">
        <f t="shared" si="24"/>
        <v>2.0061728395061726E-3</v>
      </c>
      <c r="O35" s="849">
        <f t="shared" si="25"/>
        <v>1.7746913580246912E-3</v>
      </c>
      <c r="P35" s="849">
        <f t="shared" si="26"/>
        <v>1.5432098765432096E-3</v>
      </c>
      <c r="Q35" s="849">
        <f t="shared" si="27"/>
        <v>1.4029180695847364E-3</v>
      </c>
      <c r="R35" s="40">
        <f t="shared" si="38"/>
        <v>121.21212121212122</v>
      </c>
      <c r="S35" s="844">
        <f t="shared" si="39"/>
        <v>151.51515151515153</v>
      </c>
      <c r="T35" s="847">
        <f t="shared" si="28"/>
        <v>1.6666666666666668E-3</v>
      </c>
      <c r="U35" s="850">
        <f t="shared" si="40"/>
        <v>198</v>
      </c>
      <c r="V35" s="850">
        <f t="shared" si="41"/>
        <v>180</v>
      </c>
      <c r="W35" s="850">
        <f t="shared" si="42"/>
        <v>153</v>
      </c>
      <c r="X35" s="850">
        <f t="shared" si="43"/>
        <v>126</v>
      </c>
      <c r="Y35" s="850">
        <f t="shared" si="44"/>
        <v>99</v>
      </c>
      <c r="Z35" s="850">
        <f t="shared" si="45"/>
        <v>90</v>
      </c>
      <c r="AA35" s="850">
        <f t="shared" si="46"/>
        <v>76.5</v>
      </c>
      <c r="AB35" s="850">
        <f t="shared" si="47"/>
        <v>63</v>
      </c>
      <c r="AC35" s="850">
        <f t="shared" si="16"/>
        <v>49.5</v>
      </c>
      <c r="AD35" s="850">
        <f t="shared" si="17"/>
        <v>45</v>
      </c>
      <c r="AE35" s="850">
        <f t="shared" si="18"/>
        <v>38.25</v>
      </c>
      <c r="AF35" s="850">
        <f t="shared" si="19"/>
        <v>31.5</v>
      </c>
      <c r="AG35" s="855">
        <f t="shared" si="29"/>
        <v>7.56</v>
      </c>
      <c r="AH35" s="855">
        <f t="shared" si="30"/>
        <v>9.1800000000000015</v>
      </c>
      <c r="AI35" s="855">
        <f t="shared" si="31"/>
        <v>11.88</v>
      </c>
    </row>
    <row r="36" spans="1:35" ht="16.5" thickTop="1" thickBot="1">
      <c r="A36" s="38" t="s">
        <v>34</v>
      </c>
      <c r="B36" s="33">
        <v>73</v>
      </c>
      <c r="C36" s="34">
        <f t="shared" si="34"/>
        <v>14.794520547945206</v>
      </c>
      <c r="D36" s="39">
        <f>72*C36/100</f>
        <v>10.652054794520547</v>
      </c>
      <c r="E36" s="35">
        <f t="shared" si="35"/>
        <v>43.935185185185183</v>
      </c>
      <c r="F36" s="35">
        <f t="shared" si="36"/>
        <v>38.86574074074074</v>
      </c>
      <c r="G36" s="35">
        <f t="shared" si="3"/>
        <v>33.796296296296298</v>
      </c>
      <c r="H36" s="36">
        <f t="shared" si="4"/>
        <v>30.72390572390573</v>
      </c>
      <c r="I36" s="851">
        <f t="shared" si="20"/>
        <v>1.0170181755829904E-3</v>
      </c>
      <c r="J36" s="852">
        <f t="shared" si="21"/>
        <v>8.9966992455418383E-4</v>
      </c>
      <c r="K36" s="851">
        <f t="shared" si="22"/>
        <v>7.8232167352537728E-4</v>
      </c>
      <c r="L36" s="853">
        <f t="shared" si="23"/>
        <v>7.1120152138670677E-4</v>
      </c>
      <c r="M36" s="37">
        <f t="shared" si="37"/>
        <v>61.447811447811461</v>
      </c>
      <c r="N36" s="849">
        <f t="shared" si="24"/>
        <v>2.0340363511659808E-3</v>
      </c>
      <c r="O36" s="849">
        <f t="shared" si="25"/>
        <v>1.7993398491083677E-3</v>
      </c>
      <c r="P36" s="849">
        <f t="shared" si="26"/>
        <v>1.5646433470507546E-3</v>
      </c>
      <c r="Q36" s="849">
        <f t="shared" si="27"/>
        <v>1.4224030427734135E-3</v>
      </c>
      <c r="R36" s="40">
        <f t="shared" si="38"/>
        <v>122.89562289562292</v>
      </c>
      <c r="S36" s="844">
        <f t="shared" si="39"/>
        <v>153.61952861952864</v>
      </c>
      <c r="T36" s="847">
        <f t="shared" si="28"/>
        <v>1.6898148148148148E-3</v>
      </c>
      <c r="U36" s="850">
        <f t="shared" si="40"/>
        <v>195.28767123287668</v>
      </c>
      <c r="V36" s="850">
        <f t="shared" si="41"/>
        <v>177.53424657534242</v>
      </c>
      <c r="W36" s="850">
        <f t="shared" si="42"/>
        <v>150.90410958904107</v>
      </c>
      <c r="X36" s="850">
        <f t="shared" si="43"/>
        <v>124.2739726027397</v>
      </c>
      <c r="Y36" s="850">
        <f t="shared" si="44"/>
        <v>97.643835616438338</v>
      </c>
      <c r="Z36" s="850">
        <f t="shared" si="45"/>
        <v>88.767123287671211</v>
      </c>
      <c r="AA36" s="850">
        <f t="shared" si="46"/>
        <v>75.452054794520535</v>
      </c>
      <c r="AB36" s="850">
        <f t="shared" si="47"/>
        <v>62.136986301369852</v>
      </c>
      <c r="AC36" s="850">
        <f t="shared" si="16"/>
        <v>48.821917808219169</v>
      </c>
      <c r="AD36" s="850">
        <f t="shared" si="17"/>
        <v>44.383561643835606</v>
      </c>
      <c r="AE36" s="850">
        <f t="shared" si="18"/>
        <v>37.726027397260268</v>
      </c>
      <c r="AF36" s="850">
        <f t="shared" si="19"/>
        <v>31.068493150684926</v>
      </c>
      <c r="AG36" s="855">
        <f t="shared" si="29"/>
        <v>7.4564383561643828</v>
      </c>
      <c r="AH36" s="855">
        <f t="shared" si="30"/>
        <v>9.0542465753424661</v>
      </c>
      <c r="AI36" s="855">
        <f t="shared" si="31"/>
        <v>11.717260273972602</v>
      </c>
    </row>
    <row r="37" spans="1:35" ht="16.5" thickTop="1" thickBot="1">
      <c r="A37" s="38" t="s">
        <v>35</v>
      </c>
      <c r="B37" s="33">
        <v>74</v>
      </c>
      <c r="C37" s="34">
        <f t="shared" si="34"/>
        <v>14.594594594594595</v>
      </c>
      <c r="D37" s="39">
        <f>73*C37/100</f>
        <v>10.654054054054054</v>
      </c>
      <c r="E37" s="35">
        <f t="shared" si="35"/>
        <v>43.926940639269404</v>
      </c>
      <c r="F37" s="35">
        <f t="shared" si="36"/>
        <v>38.858447488584474</v>
      </c>
      <c r="G37" s="35">
        <f t="shared" si="3"/>
        <v>33.789954337899545</v>
      </c>
      <c r="H37" s="36">
        <f t="shared" si="4"/>
        <v>30.7181403071814</v>
      </c>
      <c r="I37" s="851">
        <f t="shared" si="20"/>
        <v>1.0168273296127176E-3</v>
      </c>
      <c r="J37" s="852">
        <f t="shared" si="21"/>
        <v>8.9950109927278881E-4</v>
      </c>
      <c r="K37" s="851">
        <f t="shared" si="22"/>
        <v>7.8217486893285987E-4</v>
      </c>
      <c r="L37" s="853">
        <f t="shared" si="23"/>
        <v>7.1106806266623616E-4</v>
      </c>
      <c r="M37" s="37">
        <f t="shared" si="37"/>
        <v>61.436280614362801</v>
      </c>
      <c r="N37" s="849">
        <f>E37*4/86400</f>
        <v>2.0336546592254353E-3</v>
      </c>
      <c r="O37" s="849">
        <f t="shared" si="25"/>
        <v>1.7990021985455776E-3</v>
      </c>
      <c r="P37" s="849">
        <f t="shared" si="26"/>
        <v>1.5643497378657197E-3</v>
      </c>
      <c r="Q37" s="849">
        <f t="shared" si="27"/>
        <v>1.4221361253324723E-3</v>
      </c>
      <c r="R37" s="40">
        <f t="shared" si="38"/>
        <v>122.8725612287256</v>
      </c>
      <c r="S37" s="844">
        <f t="shared" si="39"/>
        <v>153.59070153590699</v>
      </c>
      <c r="T37" s="847">
        <f t="shared" si="28"/>
        <v>1.712962962962963E-3</v>
      </c>
      <c r="U37" s="850">
        <f t="shared" si="40"/>
        <v>195.32432432432435</v>
      </c>
      <c r="V37" s="850">
        <f t="shared" si="41"/>
        <v>177.56756756756758</v>
      </c>
      <c r="W37" s="850">
        <f t="shared" si="42"/>
        <v>150.93243243243245</v>
      </c>
      <c r="X37" s="850">
        <f t="shared" si="43"/>
        <v>124.29729729729732</v>
      </c>
      <c r="Y37" s="850">
        <f t="shared" si="44"/>
        <v>97.662162162162176</v>
      </c>
      <c r="Z37" s="850">
        <f t="shared" si="45"/>
        <v>88.78378378378379</v>
      </c>
      <c r="AA37" s="850">
        <f t="shared" si="46"/>
        <v>75.466216216216225</v>
      </c>
      <c r="AB37" s="850">
        <f t="shared" si="47"/>
        <v>62.14864864864866</v>
      </c>
      <c r="AC37" s="850">
        <f t="shared" si="16"/>
        <v>48.831081081081088</v>
      </c>
      <c r="AD37" s="850">
        <f t="shared" si="17"/>
        <v>44.391891891891895</v>
      </c>
      <c r="AE37" s="850">
        <f t="shared" si="18"/>
        <v>37.733108108108112</v>
      </c>
      <c r="AF37" s="850">
        <f t="shared" si="19"/>
        <v>31.07432432432433</v>
      </c>
      <c r="AG37" s="855">
        <f t="shared" si="29"/>
        <v>7.4578378378378378</v>
      </c>
      <c r="AH37" s="855">
        <f t="shared" si="30"/>
        <v>9.055945945945945</v>
      </c>
      <c r="AI37" s="855">
        <f t="shared" si="31"/>
        <v>11.719459459459461</v>
      </c>
    </row>
    <row r="38" spans="1:35" ht="16.5" thickTop="1" thickBot="1">
      <c r="A38" s="38" t="s">
        <v>36</v>
      </c>
      <c r="B38" s="33">
        <v>75</v>
      </c>
      <c r="C38" s="34">
        <f t="shared" si="34"/>
        <v>14.4</v>
      </c>
      <c r="D38" s="39">
        <f>73*C38/100</f>
        <v>10.512</v>
      </c>
      <c r="E38" s="35">
        <f t="shared" si="35"/>
        <v>44.520547945205479</v>
      </c>
      <c r="F38" s="35">
        <f t="shared" si="36"/>
        <v>39.383561643835613</v>
      </c>
      <c r="G38" s="35">
        <f t="shared" si="3"/>
        <v>34.246575342465754</v>
      </c>
      <c r="H38" s="36">
        <f t="shared" si="4"/>
        <v>31.1332503113325</v>
      </c>
      <c r="I38" s="851">
        <f t="shared" si="20"/>
        <v>1.030568239472349E-3</v>
      </c>
      <c r="J38" s="852">
        <f t="shared" si="21"/>
        <v>9.1165651953323181E-4</v>
      </c>
      <c r="K38" s="851">
        <f t="shared" si="22"/>
        <v>7.9274479959411462E-4</v>
      </c>
      <c r="L38" s="853">
        <f t="shared" si="23"/>
        <v>7.2067709054010414E-4</v>
      </c>
      <c r="M38" s="37">
        <f t="shared" si="37"/>
        <v>62.266500622664999</v>
      </c>
      <c r="N38" s="849">
        <f t="shared" si="24"/>
        <v>2.061136478944698E-3</v>
      </c>
      <c r="O38" s="849">
        <f t="shared" si="25"/>
        <v>1.8233130390664636E-3</v>
      </c>
      <c r="P38" s="849">
        <f t="shared" si="26"/>
        <v>1.5854895991882292E-3</v>
      </c>
      <c r="Q38" s="849">
        <f t="shared" si="27"/>
        <v>1.4413541810802083E-3</v>
      </c>
      <c r="R38" s="40">
        <f t="shared" si="38"/>
        <v>124.53300124533</v>
      </c>
      <c r="S38" s="844">
        <f t="shared" si="39"/>
        <v>155.6662515566625</v>
      </c>
      <c r="T38" s="847">
        <f t="shared" si="28"/>
        <v>1.736111111111111E-3</v>
      </c>
      <c r="U38" s="850">
        <f t="shared" si="40"/>
        <v>192.72000000000003</v>
      </c>
      <c r="V38" s="850">
        <f t="shared" si="41"/>
        <v>175.20000000000005</v>
      </c>
      <c r="W38" s="850">
        <f t="shared" si="42"/>
        <v>148.92000000000002</v>
      </c>
      <c r="X38" s="850">
        <f t="shared" si="43"/>
        <v>122.64000000000001</v>
      </c>
      <c r="Y38" s="850">
        <f t="shared" si="44"/>
        <v>96.360000000000014</v>
      </c>
      <c r="Z38" s="850">
        <f t="shared" si="45"/>
        <v>87.600000000000023</v>
      </c>
      <c r="AA38" s="850">
        <f t="shared" si="46"/>
        <v>74.460000000000008</v>
      </c>
      <c r="AB38" s="850">
        <f t="shared" si="47"/>
        <v>61.320000000000007</v>
      </c>
      <c r="AC38" s="850">
        <f t="shared" si="16"/>
        <v>48.180000000000007</v>
      </c>
      <c r="AD38" s="850">
        <f t="shared" si="17"/>
        <v>43.800000000000011</v>
      </c>
      <c r="AE38" s="850">
        <f t="shared" si="18"/>
        <v>37.230000000000004</v>
      </c>
      <c r="AF38" s="850">
        <f t="shared" si="19"/>
        <v>30.660000000000004</v>
      </c>
      <c r="AG38" s="855">
        <f t="shared" si="29"/>
        <v>7.3584000000000005</v>
      </c>
      <c r="AH38" s="855">
        <f t="shared" si="30"/>
        <v>8.9352</v>
      </c>
      <c r="AI38" s="855">
        <f t="shared" si="31"/>
        <v>11.563200000000002</v>
      </c>
    </row>
    <row r="39" spans="1:35" ht="16.5" thickTop="1" thickBot="1">
      <c r="A39" s="38" t="s">
        <v>37</v>
      </c>
      <c r="B39" s="33">
        <v>76</v>
      </c>
      <c r="C39" s="34">
        <f t="shared" si="34"/>
        <v>14.210526315789473</v>
      </c>
      <c r="D39" s="39">
        <f>73*C39/100</f>
        <v>10.373684210526314</v>
      </c>
      <c r="E39" s="35">
        <f t="shared" si="35"/>
        <v>45.114155251141568</v>
      </c>
      <c r="F39" s="35">
        <f t="shared" si="36"/>
        <v>39.908675799086765</v>
      </c>
      <c r="G39" s="35">
        <f t="shared" si="3"/>
        <v>34.70319634703197</v>
      </c>
      <c r="H39" s="36">
        <f t="shared" si="4"/>
        <v>31.54836031548361</v>
      </c>
      <c r="I39" s="851">
        <f t="shared" si="20"/>
        <v>1.0443091493319808E-3</v>
      </c>
      <c r="J39" s="852">
        <f t="shared" si="21"/>
        <v>9.2381193979367514E-4</v>
      </c>
      <c r="K39" s="851">
        <f t="shared" si="22"/>
        <v>8.033147302553697E-4</v>
      </c>
      <c r="L39" s="853">
        <f t="shared" si="23"/>
        <v>7.3028611841397244E-4</v>
      </c>
      <c r="M39" s="37">
        <f t="shared" si="37"/>
        <v>63.096720630967219</v>
      </c>
      <c r="N39" s="849">
        <f t="shared" si="24"/>
        <v>2.0886182986639616E-3</v>
      </c>
      <c r="O39" s="849">
        <f t="shared" si="25"/>
        <v>1.8476238795873503E-3</v>
      </c>
      <c r="P39" s="849">
        <f t="shared" si="26"/>
        <v>1.6066294605107394E-3</v>
      </c>
      <c r="Q39" s="849">
        <f t="shared" si="27"/>
        <v>1.4605722368279449E-3</v>
      </c>
      <c r="R39" s="40">
        <f t="shared" si="38"/>
        <v>126.19344126193444</v>
      </c>
      <c r="S39" s="844">
        <f t="shared" si="39"/>
        <v>157.74180157741804</v>
      </c>
      <c r="T39" s="847">
        <f t="shared" si="28"/>
        <v>1.7592592592592592E-3</v>
      </c>
      <c r="U39" s="850">
        <f t="shared" si="40"/>
        <v>190.18421052631575</v>
      </c>
      <c r="V39" s="850">
        <f t="shared" si="41"/>
        <v>172.89473684210523</v>
      </c>
      <c r="W39" s="850">
        <f t="shared" si="42"/>
        <v>146.96052631578945</v>
      </c>
      <c r="X39" s="850">
        <f t="shared" si="43"/>
        <v>121.02631578947367</v>
      </c>
      <c r="Y39" s="850">
        <f t="shared" si="44"/>
        <v>95.092105263157876</v>
      </c>
      <c r="Z39" s="850">
        <f t="shared" si="45"/>
        <v>86.447368421052616</v>
      </c>
      <c r="AA39" s="850">
        <f t="shared" si="46"/>
        <v>73.480263157894726</v>
      </c>
      <c r="AB39" s="850">
        <f t="shared" si="47"/>
        <v>60.513157894736835</v>
      </c>
      <c r="AC39" s="850">
        <f t="shared" si="16"/>
        <v>47.546052631578938</v>
      </c>
      <c r="AD39" s="850">
        <f t="shared" si="17"/>
        <v>43.223684210526308</v>
      </c>
      <c r="AE39" s="850">
        <f t="shared" si="18"/>
        <v>36.740131578947363</v>
      </c>
      <c r="AF39" s="850">
        <f t="shared" si="19"/>
        <v>30.256578947368418</v>
      </c>
      <c r="AG39" s="855">
        <f t="shared" si="29"/>
        <v>7.2615789473684194</v>
      </c>
      <c r="AH39" s="855">
        <f t="shared" si="30"/>
        <v>8.8176315789473669</v>
      </c>
      <c r="AI39" s="855">
        <f t="shared" si="31"/>
        <v>11.411052631578945</v>
      </c>
    </row>
    <row r="40" spans="1:35" ht="16.5" thickTop="1" thickBot="1">
      <c r="A40" s="38" t="s">
        <v>38</v>
      </c>
      <c r="B40" s="33">
        <v>77</v>
      </c>
      <c r="C40" s="34">
        <f t="shared" si="34"/>
        <v>14.025974025974026</v>
      </c>
      <c r="D40" s="39">
        <f>73*C40/100</f>
        <v>10.238961038961039</v>
      </c>
      <c r="E40" s="35">
        <f t="shared" si="35"/>
        <v>45.707762557077622</v>
      </c>
      <c r="F40" s="35">
        <f t="shared" si="36"/>
        <v>40.433789954337897</v>
      </c>
      <c r="G40" s="35">
        <f t="shared" si="3"/>
        <v>35.159817351598171</v>
      </c>
      <c r="H40" s="36">
        <f t="shared" si="4"/>
        <v>31.963470319634702</v>
      </c>
      <c r="I40" s="851">
        <f t="shared" si="20"/>
        <v>1.0580500591916115E-3</v>
      </c>
      <c r="J40" s="852">
        <f t="shared" si="21"/>
        <v>9.3596736005411793E-4</v>
      </c>
      <c r="K40" s="851">
        <f t="shared" si="22"/>
        <v>8.1388466091662434E-4</v>
      </c>
      <c r="L40" s="853">
        <f t="shared" si="23"/>
        <v>7.3989514628784031E-4</v>
      </c>
      <c r="M40" s="37">
        <f t="shared" si="37"/>
        <v>63.926940639269404</v>
      </c>
      <c r="N40" s="849">
        <f t="shared" si="24"/>
        <v>2.116100118383223E-3</v>
      </c>
      <c r="O40" s="849">
        <f t="shared" si="25"/>
        <v>1.8719347201082359E-3</v>
      </c>
      <c r="P40" s="849">
        <f t="shared" si="26"/>
        <v>1.6277693218332487E-3</v>
      </c>
      <c r="Q40" s="849">
        <f t="shared" si="27"/>
        <v>1.4797902925756806E-3</v>
      </c>
      <c r="R40" s="40">
        <f t="shared" si="38"/>
        <v>127.85388127853881</v>
      </c>
      <c r="S40" s="844">
        <f t="shared" si="39"/>
        <v>159.8173515981735</v>
      </c>
      <c r="T40" s="847">
        <f t="shared" si="28"/>
        <v>1.7824074074074075E-3</v>
      </c>
      <c r="U40" s="850">
        <f t="shared" si="40"/>
        <v>187.71428571428572</v>
      </c>
      <c r="V40" s="850">
        <f t="shared" si="41"/>
        <v>170.64935064935065</v>
      </c>
      <c r="W40" s="850">
        <f t="shared" si="42"/>
        <v>145.05194805194805</v>
      </c>
      <c r="X40" s="850">
        <f t="shared" si="43"/>
        <v>119.45454545454545</v>
      </c>
      <c r="Y40" s="850">
        <f t="shared" si="44"/>
        <v>93.857142857142861</v>
      </c>
      <c r="Z40" s="850">
        <f t="shared" si="45"/>
        <v>85.324675324675326</v>
      </c>
      <c r="AA40" s="850">
        <f t="shared" si="46"/>
        <v>72.525974025974023</v>
      </c>
      <c r="AB40" s="850">
        <f t="shared" si="47"/>
        <v>59.727272727272727</v>
      </c>
      <c r="AC40" s="850">
        <f t="shared" si="16"/>
        <v>46.928571428571431</v>
      </c>
      <c r="AD40" s="850">
        <f t="shared" si="17"/>
        <v>42.662337662337663</v>
      </c>
      <c r="AE40" s="850">
        <f t="shared" si="18"/>
        <v>36.262987012987011</v>
      </c>
      <c r="AF40" s="850">
        <f t="shared" si="19"/>
        <v>29.863636363636363</v>
      </c>
      <c r="AG40" s="855">
        <f t="shared" si="29"/>
        <v>7.1672727272727279</v>
      </c>
      <c r="AH40" s="855">
        <f t="shared" si="30"/>
        <v>8.7031168831168824</v>
      </c>
      <c r="AI40" s="855">
        <f t="shared" si="31"/>
        <v>11.262857142857142</v>
      </c>
    </row>
    <row r="41" spans="1:35" ht="16.5" thickTop="1" thickBot="1">
      <c r="A41" s="38" t="s">
        <v>39</v>
      </c>
      <c r="B41" s="33">
        <v>78</v>
      </c>
      <c r="C41" s="34">
        <f t="shared" si="34"/>
        <v>13.846153846153845</v>
      </c>
      <c r="D41" s="39">
        <f>73*C41/100</f>
        <v>10.107692307692307</v>
      </c>
      <c r="E41" s="35">
        <f t="shared" si="35"/>
        <v>46.301369863013704</v>
      </c>
      <c r="F41" s="35">
        <f t="shared" si="36"/>
        <v>40.958904109589042</v>
      </c>
      <c r="G41" s="35">
        <f t="shared" si="3"/>
        <v>35.616438356164387</v>
      </c>
      <c r="H41" s="36">
        <f t="shared" si="4"/>
        <v>32.378580323785805</v>
      </c>
      <c r="I41" s="851">
        <f t="shared" si="20"/>
        <v>1.0717909690512431E-3</v>
      </c>
      <c r="J41" s="852">
        <f t="shared" si="21"/>
        <v>9.4812278031456115E-4</v>
      </c>
      <c r="K41" s="851">
        <f t="shared" si="22"/>
        <v>8.2445459157787931E-4</v>
      </c>
      <c r="L41" s="853">
        <f t="shared" si="23"/>
        <v>7.495041741617084E-4</v>
      </c>
      <c r="M41" s="37">
        <f t="shared" si="37"/>
        <v>64.75716064757161</v>
      </c>
      <c r="N41" s="849">
        <f t="shared" si="24"/>
        <v>2.1435819381024862E-3</v>
      </c>
      <c r="O41" s="849">
        <f t="shared" si="25"/>
        <v>1.8962455606291223E-3</v>
      </c>
      <c r="P41" s="849">
        <f t="shared" si="26"/>
        <v>1.6489091831557586E-3</v>
      </c>
      <c r="Q41" s="849">
        <f t="shared" si="27"/>
        <v>1.4990083483234168E-3</v>
      </c>
      <c r="R41" s="40">
        <f t="shared" si="38"/>
        <v>129.51432129514322</v>
      </c>
      <c r="S41" s="844">
        <f t="shared" si="39"/>
        <v>161.89290161892902</v>
      </c>
      <c r="T41" s="847">
        <f t="shared" si="28"/>
        <v>1.8055555555555555E-3</v>
      </c>
      <c r="U41" s="850">
        <f t="shared" si="40"/>
        <v>185.30769230769229</v>
      </c>
      <c r="V41" s="850">
        <f t="shared" si="41"/>
        <v>168.46153846153845</v>
      </c>
      <c r="W41" s="850">
        <f t="shared" si="42"/>
        <v>143.19230769230768</v>
      </c>
      <c r="X41" s="850">
        <f t="shared" si="43"/>
        <v>117.92307692307692</v>
      </c>
      <c r="Y41" s="850">
        <f t="shared" si="44"/>
        <v>92.653846153846146</v>
      </c>
      <c r="Z41" s="850">
        <f t="shared" si="45"/>
        <v>84.230769230769226</v>
      </c>
      <c r="AA41" s="850">
        <f t="shared" si="46"/>
        <v>71.59615384615384</v>
      </c>
      <c r="AB41" s="850">
        <f t="shared" si="47"/>
        <v>58.96153846153846</v>
      </c>
      <c r="AC41" s="850">
        <f t="shared" si="16"/>
        <v>46.326923076923073</v>
      </c>
      <c r="AD41" s="850">
        <f t="shared" si="17"/>
        <v>42.115384615384613</v>
      </c>
      <c r="AE41" s="850">
        <f t="shared" si="18"/>
        <v>35.79807692307692</v>
      </c>
      <c r="AF41" s="850">
        <f t="shared" si="19"/>
        <v>29.48076923076923</v>
      </c>
      <c r="AG41" s="855">
        <f t="shared" si="29"/>
        <v>7.0753846153846158</v>
      </c>
      <c r="AH41" s="855">
        <f t="shared" si="30"/>
        <v>8.5915384615384607</v>
      </c>
      <c r="AI41" s="855">
        <f t="shared" si="31"/>
        <v>11.118461538461538</v>
      </c>
    </row>
    <row r="42" spans="1:35" ht="16.5" thickTop="1" thickBot="1">
      <c r="A42" s="38" t="s">
        <v>40</v>
      </c>
      <c r="B42" s="33">
        <v>79</v>
      </c>
      <c r="C42" s="34">
        <f t="shared" si="34"/>
        <v>13.670886075949367</v>
      </c>
      <c r="D42" s="39">
        <f>74*C42/100</f>
        <v>10.11645569620253</v>
      </c>
      <c r="E42" s="35">
        <f t="shared" si="35"/>
        <v>46.261261261261268</v>
      </c>
      <c r="F42" s="35">
        <f t="shared" si="36"/>
        <v>40.923423423423429</v>
      </c>
      <c r="G42" s="35">
        <f t="shared" si="3"/>
        <v>35.585585585585591</v>
      </c>
      <c r="H42" s="36">
        <f t="shared" si="4"/>
        <v>32.350532350532355</v>
      </c>
      <c r="I42" s="851">
        <f t="shared" si="20"/>
        <v>1.0708625291958626E-3</v>
      </c>
      <c r="J42" s="852">
        <f t="shared" si="21"/>
        <v>9.4730146813480165E-4</v>
      </c>
      <c r="K42" s="851">
        <f t="shared" si="22"/>
        <v>8.2374040707374049E-4</v>
      </c>
      <c r="L42" s="853">
        <f t="shared" si="23"/>
        <v>7.4885491552158223E-4</v>
      </c>
      <c r="M42" s="37">
        <f t="shared" si="37"/>
        <v>64.701064701064709</v>
      </c>
      <c r="N42" s="849">
        <f t="shared" si="24"/>
        <v>2.1417250583917252E-3</v>
      </c>
      <c r="O42" s="849">
        <f t="shared" si="25"/>
        <v>1.8946029362696033E-3</v>
      </c>
      <c r="P42" s="849">
        <f t="shared" si="26"/>
        <v>1.647480814147481E-3</v>
      </c>
      <c r="Q42" s="849">
        <f t="shared" si="27"/>
        <v>1.4977098310431645E-3</v>
      </c>
      <c r="R42" s="40">
        <f t="shared" si="38"/>
        <v>129.40212940212942</v>
      </c>
      <c r="S42" s="844">
        <f t="shared" si="39"/>
        <v>161.75266175266177</v>
      </c>
      <c r="T42" s="847">
        <f t="shared" si="28"/>
        <v>1.8287037037037037E-3</v>
      </c>
      <c r="U42" s="850">
        <f t="shared" si="40"/>
        <v>185.46835443037972</v>
      </c>
      <c r="V42" s="850">
        <f t="shared" si="41"/>
        <v>168.60759493670884</v>
      </c>
      <c r="W42" s="850">
        <f t="shared" si="42"/>
        <v>143.31645569620252</v>
      </c>
      <c r="X42" s="850">
        <f t="shared" si="43"/>
        <v>118.02531645569618</v>
      </c>
      <c r="Y42" s="850">
        <f t="shared" si="44"/>
        <v>92.73417721518986</v>
      </c>
      <c r="Z42" s="850">
        <f t="shared" si="45"/>
        <v>84.303797468354418</v>
      </c>
      <c r="AA42" s="850">
        <f t="shared" si="46"/>
        <v>71.658227848101262</v>
      </c>
      <c r="AB42" s="850">
        <f t="shared" si="47"/>
        <v>59.012658227848092</v>
      </c>
      <c r="AC42" s="850">
        <f t="shared" si="16"/>
        <v>46.36708860759493</v>
      </c>
      <c r="AD42" s="850">
        <f t="shared" si="17"/>
        <v>42.151898734177209</v>
      </c>
      <c r="AE42" s="850">
        <f t="shared" si="18"/>
        <v>35.829113924050631</v>
      </c>
      <c r="AF42" s="850">
        <f t="shared" si="19"/>
        <v>29.506329113924046</v>
      </c>
      <c r="AG42" s="855">
        <f t="shared" si="29"/>
        <v>7.0815189873417719</v>
      </c>
      <c r="AH42" s="855">
        <f t="shared" si="30"/>
        <v>8.5989873417721512</v>
      </c>
      <c r="AI42" s="855">
        <f t="shared" si="31"/>
        <v>11.128101265822783</v>
      </c>
    </row>
    <row r="43" spans="1:35" ht="16.5" thickTop="1" thickBot="1">
      <c r="A43" s="857" t="s">
        <v>41</v>
      </c>
      <c r="B43" s="858">
        <v>80</v>
      </c>
      <c r="C43" s="859">
        <f t="shared" si="34"/>
        <v>13.5</v>
      </c>
      <c r="D43" s="860">
        <f>74*C43/100</f>
        <v>9.99</v>
      </c>
      <c r="E43" s="861">
        <f t="shared" si="35"/>
        <v>46.846846846846844</v>
      </c>
      <c r="F43" s="861">
        <f t="shared" si="36"/>
        <v>41.441441441441441</v>
      </c>
      <c r="G43" s="861">
        <f t="shared" si="3"/>
        <v>36.036036036036037</v>
      </c>
      <c r="H43" s="862">
        <f t="shared" si="4"/>
        <v>32.760032760032757</v>
      </c>
      <c r="I43" s="863">
        <f t="shared" si="20"/>
        <v>1.0844177510844176E-3</v>
      </c>
      <c r="J43" s="864">
        <f t="shared" si="21"/>
        <v>9.5929262595929258E-4</v>
      </c>
      <c r="K43" s="863">
        <f t="shared" si="22"/>
        <v>8.3416750083416757E-4</v>
      </c>
      <c r="L43" s="865">
        <f t="shared" si="23"/>
        <v>7.5833409166742489E-4</v>
      </c>
      <c r="M43" s="866">
        <f t="shared" si="37"/>
        <v>65.520065520065515</v>
      </c>
      <c r="N43" s="867">
        <f t="shared" si="24"/>
        <v>2.1688355021688352E-3</v>
      </c>
      <c r="O43" s="867">
        <f t="shared" si="25"/>
        <v>1.9185852519185852E-3</v>
      </c>
      <c r="P43" s="867">
        <f t="shared" si="26"/>
        <v>1.6683350016683351E-3</v>
      </c>
      <c r="Q43" s="867">
        <f t="shared" si="27"/>
        <v>1.5166681833348498E-3</v>
      </c>
      <c r="R43" s="868">
        <f t="shared" si="38"/>
        <v>131.04013104013103</v>
      </c>
      <c r="S43" s="869">
        <f t="shared" si="39"/>
        <v>163.80016380016377</v>
      </c>
      <c r="T43" s="870">
        <f t="shared" si="28"/>
        <v>1.8518518518518519E-3</v>
      </c>
      <c r="U43" s="871">
        <f t="shared" si="40"/>
        <v>183.15</v>
      </c>
      <c r="V43" s="871">
        <f t="shared" si="41"/>
        <v>166.5</v>
      </c>
      <c r="W43" s="871">
        <f t="shared" si="42"/>
        <v>141.52500000000001</v>
      </c>
      <c r="X43" s="871">
        <f t="shared" si="43"/>
        <v>116.55</v>
      </c>
      <c r="Y43" s="871">
        <f t="shared" si="44"/>
        <v>91.575000000000003</v>
      </c>
      <c r="Z43" s="871">
        <f t="shared" si="45"/>
        <v>83.25</v>
      </c>
      <c r="AA43" s="871">
        <f t="shared" si="46"/>
        <v>70.762500000000003</v>
      </c>
      <c r="AB43" s="871">
        <f t="shared" si="47"/>
        <v>58.274999999999999</v>
      </c>
      <c r="AC43" s="871">
        <f t="shared" si="16"/>
        <v>45.787500000000001</v>
      </c>
      <c r="AD43" s="871">
        <f t="shared" si="17"/>
        <v>41.625</v>
      </c>
      <c r="AE43" s="871">
        <f t="shared" si="18"/>
        <v>35.381250000000001</v>
      </c>
      <c r="AF43" s="871">
        <f t="shared" si="19"/>
        <v>29.137499999999999</v>
      </c>
      <c r="AG43" s="872">
        <f t="shared" si="29"/>
        <v>6.9930000000000003</v>
      </c>
      <c r="AH43" s="872">
        <f t="shared" si="30"/>
        <v>8.4915000000000003</v>
      </c>
      <c r="AI43" s="872">
        <f t="shared" si="31"/>
        <v>10.989000000000001</v>
      </c>
    </row>
    <row r="44" spans="1:35" ht="16.5" thickTop="1" thickBot="1">
      <c r="A44" s="38" t="s">
        <v>42</v>
      </c>
      <c r="B44" s="33">
        <v>81</v>
      </c>
      <c r="C44" s="34">
        <f t="shared" si="34"/>
        <v>13.333333333333334</v>
      </c>
      <c r="D44" s="39">
        <f>74*C44/100</f>
        <v>9.8666666666666671</v>
      </c>
      <c r="E44" s="35">
        <f t="shared" si="35"/>
        <v>47.432432432432435</v>
      </c>
      <c r="F44" s="35">
        <f t="shared" si="36"/>
        <v>41.95945945945946</v>
      </c>
      <c r="G44" s="35">
        <f t="shared" si="3"/>
        <v>36.486486486486484</v>
      </c>
      <c r="H44" s="36">
        <f t="shared" si="4"/>
        <v>33.169533169533167</v>
      </c>
      <c r="I44" s="851">
        <f t="shared" si="20"/>
        <v>1.097972972972973E-3</v>
      </c>
      <c r="J44" s="852">
        <f t="shared" si="21"/>
        <v>9.7128378378378384E-4</v>
      </c>
      <c r="K44" s="851">
        <f t="shared" si="22"/>
        <v>8.4459459459459453E-4</v>
      </c>
      <c r="L44" s="853">
        <f t="shared" si="23"/>
        <v>7.6781326781326777E-4</v>
      </c>
      <c r="M44" s="37">
        <f t="shared" si="37"/>
        <v>66.339066339066335</v>
      </c>
      <c r="N44" s="849">
        <f t="shared" si="24"/>
        <v>2.1959459459459461E-3</v>
      </c>
      <c r="O44" s="849">
        <f t="shared" si="25"/>
        <v>1.9425675675675677E-3</v>
      </c>
      <c r="P44" s="849">
        <f t="shared" si="26"/>
        <v>1.6891891891891891E-3</v>
      </c>
      <c r="Q44" s="849">
        <f t="shared" si="27"/>
        <v>1.5356265356265355E-3</v>
      </c>
      <c r="R44" s="40">
        <f t="shared" si="38"/>
        <v>132.67813267813267</v>
      </c>
      <c r="S44" s="844">
        <f t="shared" si="39"/>
        <v>165.84766584766584</v>
      </c>
      <c r="T44" s="847">
        <f t="shared" si="28"/>
        <v>1.8749999999999999E-3</v>
      </c>
      <c r="U44" s="850">
        <f t="shared" si="40"/>
        <v>180.88888888888891</v>
      </c>
      <c r="V44" s="850">
        <f t="shared" si="41"/>
        <v>164.44444444444446</v>
      </c>
      <c r="W44" s="850">
        <f t="shared" si="42"/>
        <v>139.7777777777778</v>
      </c>
      <c r="X44" s="850">
        <f t="shared" si="43"/>
        <v>115.11111111111113</v>
      </c>
      <c r="Y44" s="850">
        <f t="shared" si="44"/>
        <v>90.444444444444457</v>
      </c>
      <c r="Z44" s="850">
        <f t="shared" si="45"/>
        <v>82.222222222222229</v>
      </c>
      <c r="AA44" s="850">
        <f t="shared" si="46"/>
        <v>69.8888888888889</v>
      </c>
      <c r="AB44" s="850">
        <f t="shared" si="47"/>
        <v>57.555555555555564</v>
      </c>
      <c r="AC44" s="850">
        <f t="shared" si="16"/>
        <v>45.222222222222229</v>
      </c>
      <c r="AD44" s="850">
        <f t="shared" si="17"/>
        <v>41.111111111111114</v>
      </c>
      <c r="AE44" s="850">
        <f t="shared" si="18"/>
        <v>34.94444444444445</v>
      </c>
      <c r="AF44" s="850">
        <f t="shared" si="19"/>
        <v>28.777777777777782</v>
      </c>
      <c r="AG44" s="855">
        <f t="shared" si="29"/>
        <v>6.9066666666666672</v>
      </c>
      <c r="AH44" s="855">
        <f t="shared" si="30"/>
        <v>8.3866666666666667</v>
      </c>
      <c r="AI44" s="855">
        <f t="shared" si="31"/>
        <v>10.853333333333335</v>
      </c>
    </row>
    <row r="45" spans="1:35" ht="16.5" thickTop="1" thickBot="1">
      <c r="A45" s="38" t="s">
        <v>43</v>
      </c>
      <c r="B45" s="33">
        <v>82</v>
      </c>
      <c r="C45" s="34">
        <f t="shared" si="34"/>
        <v>13.170731707317072</v>
      </c>
      <c r="D45" s="39">
        <f t="shared" ref="D45:D50" si="48">75*C45/100</f>
        <v>9.8780487804878039</v>
      </c>
      <c r="E45" s="35">
        <f t="shared" si="35"/>
        <v>47.37777777777778</v>
      </c>
      <c r="F45" s="35">
        <f t="shared" si="36"/>
        <v>41.911111111111111</v>
      </c>
      <c r="G45" s="35">
        <f t="shared" si="3"/>
        <v>36.44444444444445</v>
      </c>
      <c r="H45" s="36">
        <f t="shared" si="4"/>
        <v>33.131313131313135</v>
      </c>
      <c r="I45" s="851">
        <f t="shared" si="20"/>
        <v>1.0967078189300411E-3</v>
      </c>
      <c r="J45" s="852">
        <f t="shared" si="21"/>
        <v>9.7016460905349799E-4</v>
      </c>
      <c r="K45" s="851">
        <f t="shared" si="22"/>
        <v>8.4362139917695486E-4</v>
      </c>
      <c r="L45" s="853">
        <f t="shared" si="23"/>
        <v>7.6692854470632253E-4</v>
      </c>
      <c r="M45" s="37">
        <f t="shared" si="37"/>
        <v>66.26262626262627</v>
      </c>
      <c r="N45" s="849">
        <f t="shared" si="24"/>
        <v>2.1934156378600822E-3</v>
      </c>
      <c r="O45" s="849">
        <f t="shared" si="25"/>
        <v>1.940329218106996E-3</v>
      </c>
      <c r="P45" s="849">
        <f t="shared" si="26"/>
        <v>1.6872427983539097E-3</v>
      </c>
      <c r="Q45" s="849">
        <f t="shared" si="27"/>
        <v>1.5338570894126451E-3</v>
      </c>
      <c r="R45" s="40">
        <f t="shared" si="38"/>
        <v>132.52525252525254</v>
      </c>
      <c r="S45" s="844">
        <f t="shared" si="39"/>
        <v>165.65656565656568</v>
      </c>
      <c r="T45" s="847">
        <f t="shared" si="28"/>
        <v>1.8981481481481482E-3</v>
      </c>
      <c r="U45" s="850">
        <f t="shared" si="40"/>
        <v>181.09756097560972</v>
      </c>
      <c r="V45" s="850">
        <f t="shared" si="41"/>
        <v>164.63414634146341</v>
      </c>
      <c r="W45" s="850">
        <f t="shared" si="42"/>
        <v>139.93902439024387</v>
      </c>
      <c r="X45" s="850">
        <f t="shared" si="43"/>
        <v>115.24390243902437</v>
      </c>
      <c r="Y45" s="850">
        <f t="shared" si="44"/>
        <v>90.548780487804862</v>
      </c>
      <c r="Z45" s="850">
        <f t="shared" si="45"/>
        <v>82.317073170731703</v>
      </c>
      <c r="AA45" s="850">
        <f t="shared" si="46"/>
        <v>69.969512195121936</v>
      </c>
      <c r="AB45" s="850">
        <f t="shared" si="47"/>
        <v>57.621951219512184</v>
      </c>
      <c r="AC45" s="850">
        <f t="shared" si="16"/>
        <v>45.274390243902431</v>
      </c>
      <c r="AD45" s="850">
        <f t="shared" si="17"/>
        <v>41.158536585365852</v>
      </c>
      <c r="AE45" s="850">
        <f t="shared" si="18"/>
        <v>34.984756097560968</v>
      </c>
      <c r="AF45" s="850">
        <f t="shared" si="19"/>
        <v>28.810975609756092</v>
      </c>
      <c r="AG45" s="855">
        <f t="shared" si="29"/>
        <v>6.9146341463414629</v>
      </c>
      <c r="AH45" s="855">
        <f t="shared" si="30"/>
        <v>8.3963414634146325</v>
      </c>
      <c r="AI45" s="855">
        <f t="shared" si="31"/>
        <v>10.865853658536585</v>
      </c>
    </row>
    <row r="46" spans="1:35" ht="16.5" thickTop="1" thickBot="1">
      <c r="A46" s="38" t="s">
        <v>44</v>
      </c>
      <c r="B46" s="33">
        <v>83</v>
      </c>
      <c r="C46" s="34">
        <f t="shared" si="34"/>
        <v>13.012048192771084</v>
      </c>
      <c r="D46" s="39">
        <f t="shared" si="48"/>
        <v>9.759036144578312</v>
      </c>
      <c r="E46" s="35">
        <f t="shared" si="35"/>
        <v>47.955555555555556</v>
      </c>
      <c r="F46" s="35">
        <f t="shared" si="36"/>
        <v>42.422222222222224</v>
      </c>
      <c r="G46" s="35">
        <f t="shared" si="3"/>
        <v>36.888888888888893</v>
      </c>
      <c r="H46" s="36">
        <f t="shared" si="4"/>
        <v>33.535353535353536</v>
      </c>
      <c r="I46" s="851">
        <f t="shared" si="20"/>
        <v>1.110082304526749E-3</v>
      </c>
      <c r="J46" s="852">
        <f t="shared" si="21"/>
        <v>9.8199588477366258E-4</v>
      </c>
      <c r="K46" s="851">
        <f t="shared" si="22"/>
        <v>8.5390946502057622E-4</v>
      </c>
      <c r="L46" s="853">
        <f t="shared" si="23"/>
        <v>7.7628133183688737E-4</v>
      </c>
      <c r="M46" s="37">
        <f t="shared" si="37"/>
        <v>67.070707070707073</v>
      </c>
      <c r="N46" s="849">
        <f t="shared" si="24"/>
        <v>2.2201646090534979E-3</v>
      </c>
      <c r="O46" s="849">
        <f t="shared" si="25"/>
        <v>1.9639917695473252E-3</v>
      </c>
      <c r="P46" s="849">
        <f t="shared" si="26"/>
        <v>1.7078189300411524E-3</v>
      </c>
      <c r="Q46" s="849">
        <f t="shared" si="27"/>
        <v>1.5525626636737747E-3</v>
      </c>
      <c r="R46" s="40">
        <f t="shared" si="38"/>
        <v>134.14141414141415</v>
      </c>
      <c r="S46" s="844">
        <f t="shared" si="39"/>
        <v>167.67676767676767</v>
      </c>
      <c r="T46" s="847">
        <f t="shared" si="28"/>
        <v>1.9212962962962964E-3</v>
      </c>
      <c r="U46" s="850">
        <f t="shared" si="40"/>
        <v>178.9156626506024</v>
      </c>
      <c r="V46" s="850">
        <f t="shared" si="41"/>
        <v>162.65060240963854</v>
      </c>
      <c r="W46" s="850">
        <f t="shared" si="42"/>
        <v>138.25301204819277</v>
      </c>
      <c r="X46" s="850">
        <f t="shared" si="43"/>
        <v>113.85542168674699</v>
      </c>
      <c r="Y46" s="850">
        <f t="shared" si="44"/>
        <v>89.4578313253012</v>
      </c>
      <c r="Z46" s="850">
        <f t="shared" si="45"/>
        <v>81.325301204819269</v>
      </c>
      <c r="AA46" s="850">
        <f t="shared" si="46"/>
        <v>69.126506024096386</v>
      </c>
      <c r="AB46" s="850">
        <f t="shared" si="47"/>
        <v>56.927710843373497</v>
      </c>
      <c r="AC46" s="850">
        <f t="shared" si="16"/>
        <v>44.7289156626506</v>
      </c>
      <c r="AD46" s="850">
        <f t="shared" si="17"/>
        <v>40.662650602409634</v>
      </c>
      <c r="AE46" s="850">
        <f t="shared" si="18"/>
        <v>34.563253012048193</v>
      </c>
      <c r="AF46" s="850">
        <f t="shared" si="19"/>
        <v>28.463855421686748</v>
      </c>
      <c r="AG46" s="855">
        <f t="shared" si="29"/>
        <v>6.831325301204819</v>
      </c>
      <c r="AH46" s="855">
        <f t="shared" si="30"/>
        <v>8.2951807228915655</v>
      </c>
      <c r="AI46" s="855">
        <f t="shared" si="31"/>
        <v>10.734939759036143</v>
      </c>
    </row>
    <row r="47" spans="1:35" ht="16.5" thickTop="1" thickBot="1">
      <c r="A47" s="38" t="s">
        <v>45</v>
      </c>
      <c r="B47" s="33">
        <v>84</v>
      </c>
      <c r="C47" s="34">
        <f t="shared" si="34"/>
        <v>12.857142857142858</v>
      </c>
      <c r="D47" s="39">
        <f t="shared" si="48"/>
        <v>9.6428571428571441</v>
      </c>
      <c r="E47" s="35">
        <f t="shared" si="35"/>
        <v>48.533333333333331</v>
      </c>
      <c r="F47" s="35">
        <f t="shared" si="36"/>
        <v>42.93333333333333</v>
      </c>
      <c r="G47" s="35">
        <f t="shared" si="3"/>
        <v>37.333333333333329</v>
      </c>
      <c r="H47" s="36">
        <f t="shared" si="4"/>
        <v>33.939393939393938</v>
      </c>
      <c r="I47" s="851">
        <f t="shared" si="20"/>
        <v>1.1234567901234568E-3</v>
      </c>
      <c r="J47" s="852">
        <f t="shared" si="21"/>
        <v>9.9382716049382707E-4</v>
      </c>
      <c r="K47" s="851">
        <f t="shared" si="22"/>
        <v>8.6419753086419747E-4</v>
      </c>
      <c r="L47" s="853">
        <f t="shared" si="23"/>
        <v>7.8563411896745222E-4</v>
      </c>
      <c r="M47" s="37">
        <f t="shared" si="37"/>
        <v>67.878787878787875</v>
      </c>
      <c r="N47" s="849">
        <f>E47*4/86400</f>
        <v>2.2469135802469136E-3</v>
      </c>
      <c r="O47" s="849">
        <f t="shared" si="25"/>
        <v>1.9876543209876541E-3</v>
      </c>
      <c r="P47" s="849">
        <f t="shared" si="26"/>
        <v>1.7283950617283949E-3</v>
      </c>
      <c r="Q47" s="849">
        <f t="shared" si="27"/>
        <v>1.5712682379349044E-3</v>
      </c>
      <c r="R47" s="40">
        <f t="shared" si="38"/>
        <v>135.75757575757575</v>
      </c>
      <c r="S47" s="844">
        <f t="shared" si="39"/>
        <v>169.69696969696969</v>
      </c>
      <c r="T47" s="847">
        <f t="shared" si="28"/>
        <v>1.9444444444444444E-3</v>
      </c>
      <c r="U47" s="850">
        <f t="shared" si="40"/>
        <v>176.78571428571431</v>
      </c>
      <c r="V47" s="850">
        <f t="shared" si="41"/>
        <v>160.71428571428575</v>
      </c>
      <c r="W47" s="850">
        <f t="shared" si="42"/>
        <v>136.60714285714286</v>
      </c>
      <c r="X47" s="850">
        <f t="shared" si="43"/>
        <v>112.50000000000001</v>
      </c>
      <c r="Y47" s="850">
        <f t="shared" si="44"/>
        <v>88.392857142857153</v>
      </c>
      <c r="Z47" s="850">
        <f t="shared" si="45"/>
        <v>80.357142857142875</v>
      </c>
      <c r="AA47" s="850">
        <f t="shared" si="46"/>
        <v>68.303571428571431</v>
      </c>
      <c r="AB47" s="850">
        <f t="shared" si="47"/>
        <v>56.250000000000007</v>
      </c>
      <c r="AC47" s="850">
        <f t="shared" si="16"/>
        <v>44.196428571428577</v>
      </c>
      <c r="AD47" s="850">
        <f t="shared" si="17"/>
        <v>40.178571428571438</v>
      </c>
      <c r="AE47" s="850">
        <f t="shared" si="18"/>
        <v>34.151785714285715</v>
      </c>
      <c r="AF47" s="850">
        <f t="shared" si="19"/>
        <v>28.125000000000004</v>
      </c>
      <c r="AG47" s="855">
        <f t="shared" si="29"/>
        <v>6.7500000000000009</v>
      </c>
      <c r="AH47" s="855">
        <f t="shared" si="30"/>
        <v>8.196428571428573</v>
      </c>
      <c r="AI47" s="855">
        <f t="shared" si="31"/>
        <v>10.607142857142858</v>
      </c>
    </row>
    <row r="48" spans="1:35" ht="16.5" thickTop="1" thickBot="1">
      <c r="A48" s="38" t="s">
        <v>46</v>
      </c>
      <c r="B48" s="33">
        <v>85</v>
      </c>
      <c r="C48" s="34">
        <f t="shared" si="34"/>
        <v>12.705882352941176</v>
      </c>
      <c r="D48" s="39">
        <f t="shared" si="48"/>
        <v>9.5294117647058822</v>
      </c>
      <c r="E48" s="35">
        <f t="shared" si="35"/>
        <v>49.111111111111114</v>
      </c>
      <c r="F48" s="35">
        <f t="shared" si="36"/>
        <v>43.444444444444443</v>
      </c>
      <c r="G48" s="35">
        <f t="shared" si="3"/>
        <v>37.777777777777779</v>
      </c>
      <c r="H48" s="36">
        <f t="shared" si="4"/>
        <v>34.343434343434346</v>
      </c>
      <c r="I48" s="851">
        <f t="shared" si="20"/>
        <v>1.1368312757201646E-3</v>
      </c>
      <c r="J48" s="852">
        <f t="shared" si="21"/>
        <v>1.0056584362139918E-3</v>
      </c>
      <c r="K48" s="851">
        <f t="shared" si="22"/>
        <v>8.7448559670781894E-4</v>
      </c>
      <c r="L48" s="853">
        <f t="shared" si="23"/>
        <v>7.9498690609801728E-4</v>
      </c>
      <c r="M48" s="37">
        <f t="shared" si="37"/>
        <v>68.686868686868692</v>
      </c>
      <c r="N48" s="849">
        <f t="shared" si="24"/>
        <v>2.2736625514403292E-3</v>
      </c>
      <c r="O48" s="849">
        <f t="shared" si="25"/>
        <v>2.0113168724279836E-3</v>
      </c>
      <c r="P48" s="849">
        <f t="shared" si="26"/>
        <v>1.7489711934156379E-3</v>
      </c>
      <c r="Q48" s="849">
        <f t="shared" si="27"/>
        <v>1.5899738121960346E-3</v>
      </c>
      <c r="R48" s="40">
        <f t="shared" si="38"/>
        <v>137.37373737373738</v>
      </c>
      <c r="S48" s="844">
        <f t="shared" si="39"/>
        <v>171.71717171717174</v>
      </c>
      <c r="T48" s="847">
        <f t="shared" si="28"/>
        <v>1.9675925925925924E-3</v>
      </c>
      <c r="U48" s="850">
        <f t="shared" si="40"/>
        <v>174.70588235294116</v>
      </c>
      <c r="V48" s="850">
        <f t="shared" si="41"/>
        <v>158.8235294117647</v>
      </c>
      <c r="W48" s="850">
        <f t="shared" si="42"/>
        <v>134.99999999999997</v>
      </c>
      <c r="X48" s="850">
        <f t="shared" si="43"/>
        <v>111.17647058823528</v>
      </c>
      <c r="Y48" s="850">
        <f t="shared" si="44"/>
        <v>87.35294117647058</v>
      </c>
      <c r="Z48" s="850">
        <f t="shared" si="45"/>
        <v>79.411764705882348</v>
      </c>
      <c r="AA48" s="850">
        <f t="shared" si="46"/>
        <v>67.499999999999986</v>
      </c>
      <c r="AB48" s="850">
        <f t="shared" si="47"/>
        <v>55.588235294117638</v>
      </c>
      <c r="AC48" s="850">
        <f t="shared" si="16"/>
        <v>43.67647058823529</v>
      </c>
      <c r="AD48" s="850">
        <f t="shared" si="17"/>
        <v>39.705882352941174</v>
      </c>
      <c r="AE48" s="850">
        <f t="shared" si="18"/>
        <v>33.749999999999993</v>
      </c>
      <c r="AF48" s="850">
        <f t="shared" si="19"/>
        <v>27.794117647058819</v>
      </c>
      <c r="AG48" s="855">
        <f t="shared" si="29"/>
        <v>6.670588235294117</v>
      </c>
      <c r="AH48" s="855">
        <f t="shared" si="30"/>
        <v>8.1</v>
      </c>
      <c r="AI48" s="855">
        <f t="shared" si="31"/>
        <v>10.482352941176471</v>
      </c>
    </row>
    <row r="49" spans="1:35" ht="16.5" thickTop="1" thickBot="1">
      <c r="A49" s="38" t="s">
        <v>47</v>
      </c>
      <c r="B49" s="33">
        <v>86</v>
      </c>
      <c r="C49" s="34">
        <f t="shared" si="34"/>
        <v>12.558139534883722</v>
      </c>
      <c r="D49" s="39">
        <f t="shared" si="48"/>
        <v>9.4186046511627914</v>
      </c>
      <c r="E49" s="35">
        <f t="shared" si="35"/>
        <v>49.68888888888889</v>
      </c>
      <c r="F49" s="35">
        <f t="shared" si="36"/>
        <v>43.955555555555556</v>
      </c>
      <c r="G49" s="35">
        <f t="shared" ref="G49:G60" si="49">360/D49</f>
        <v>38.222222222222221</v>
      </c>
      <c r="H49" s="36">
        <f t="shared" si="4"/>
        <v>34.747474747474747</v>
      </c>
      <c r="I49" s="851">
        <f t="shared" si="20"/>
        <v>1.1502057613168725E-3</v>
      </c>
      <c r="J49" s="852">
        <f t="shared" si="21"/>
        <v>1.0174897119341565E-3</v>
      </c>
      <c r="K49" s="851">
        <f t="shared" si="22"/>
        <v>8.847736625514403E-4</v>
      </c>
      <c r="L49" s="853">
        <f t="shared" si="23"/>
        <v>8.0433969322858212E-4</v>
      </c>
      <c r="M49" s="37">
        <f t="shared" si="37"/>
        <v>69.494949494949495</v>
      </c>
      <c r="N49" s="849">
        <f t="shared" si="24"/>
        <v>2.3004115226337449E-3</v>
      </c>
      <c r="O49" s="849">
        <f t="shared" si="25"/>
        <v>2.034979423868313E-3</v>
      </c>
      <c r="P49" s="849">
        <f t="shared" si="26"/>
        <v>1.7695473251028806E-3</v>
      </c>
      <c r="Q49" s="849">
        <f t="shared" si="27"/>
        <v>1.6086793864571642E-3</v>
      </c>
      <c r="R49" s="40">
        <f t="shared" si="38"/>
        <v>138.98989898989899</v>
      </c>
      <c r="S49" s="844">
        <f t="shared" si="39"/>
        <v>173.73737373737373</v>
      </c>
      <c r="T49" s="847">
        <f t="shared" si="28"/>
        <v>1.9907407407407408E-3</v>
      </c>
      <c r="U49" s="850">
        <f t="shared" si="40"/>
        <v>172.67441860465115</v>
      </c>
      <c r="V49" s="850">
        <f t="shared" si="41"/>
        <v>156.97674418604649</v>
      </c>
      <c r="W49" s="850">
        <f t="shared" si="42"/>
        <v>133.43023255813952</v>
      </c>
      <c r="X49" s="850">
        <f t="shared" si="43"/>
        <v>109.88372093023254</v>
      </c>
      <c r="Y49" s="850">
        <f t="shared" si="44"/>
        <v>86.337209302325576</v>
      </c>
      <c r="Z49" s="850">
        <f t="shared" si="45"/>
        <v>78.488372093023244</v>
      </c>
      <c r="AA49" s="850">
        <f t="shared" si="46"/>
        <v>66.715116279069761</v>
      </c>
      <c r="AB49" s="850">
        <f t="shared" si="47"/>
        <v>54.941860465116271</v>
      </c>
      <c r="AC49" s="850">
        <f t="shared" si="16"/>
        <v>43.168604651162788</v>
      </c>
      <c r="AD49" s="850">
        <f t="shared" si="17"/>
        <v>39.244186046511622</v>
      </c>
      <c r="AE49" s="850">
        <f t="shared" si="18"/>
        <v>33.357558139534881</v>
      </c>
      <c r="AF49" s="850">
        <f t="shared" si="19"/>
        <v>27.470930232558135</v>
      </c>
      <c r="AG49" s="855">
        <f t="shared" si="29"/>
        <v>6.5930232558139537</v>
      </c>
      <c r="AH49" s="855">
        <f t="shared" si="30"/>
        <v>8.0058139534883725</v>
      </c>
      <c r="AI49" s="855">
        <f t="shared" si="31"/>
        <v>10.36046511627907</v>
      </c>
    </row>
    <row r="50" spans="1:35" ht="16.5" thickTop="1" thickBot="1">
      <c r="A50" s="38" t="s">
        <v>48</v>
      </c>
      <c r="B50" s="33">
        <v>87</v>
      </c>
      <c r="C50" s="34">
        <f t="shared" si="34"/>
        <v>12.413793103448276</v>
      </c>
      <c r="D50" s="39">
        <f t="shared" si="48"/>
        <v>9.3103448275862064</v>
      </c>
      <c r="E50" s="35">
        <f t="shared" si="35"/>
        <v>50.266666666666673</v>
      </c>
      <c r="F50" s="35">
        <f t="shared" si="36"/>
        <v>44.466666666666669</v>
      </c>
      <c r="G50" s="35">
        <f t="shared" si="49"/>
        <v>38.666666666666671</v>
      </c>
      <c r="H50" s="36">
        <f t="shared" si="4"/>
        <v>35.151515151515149</v>
      </c>
      <c r="I50" s="851">
        <f t="shared" si="20"/>
        <v>1.1635802469135803E-3</v>
      </c>
      <c r="J50" s="852">
        <f t="shared" si="21"/>
        <v>1.029320987654321E-3</v>
      </c>
      <c r="K50" s="851">
        <f t="shared" si="22"/>
        <v>8.9506172839506188E-4</v>
      </c>
      <c r="L50" s="853">
        <f t="shared" si="23"/>
        <v>8.1369248035914696E-4</v>
      </c>
      <c r="M50" s="37">
        <f t="shared" si="37"/>
        <v>70.303030303030297</v>
      </c>
      <c r="N50" s="849">
        <f t="shared" si="24"/>
        <v>2.3271604938271606E-3</v>
      </c>
      <c r="O50" s="849">
        <f t="shared" si="25"/>
        <v>2.058641975308642E-3</v>
      </c>
      <c r="P50" s="849">
        <f t="shared" si="26"/>
        <v>1.7901234567901238E-3</v>
      </c>
      <c r="Q50" s="849">
        <f t="shared" si="27"/>
        <v>1.6273849607182939E-3</v>
      </c>
      <c r="R50" s="40">
        <f t="shared" si="38"/>
        <v>140.60606060606059</v>
      </c>
      <c r="S50" s="844">
        <f t="shared" si="39"/>
        <v>175.75757575757575</v>
      </c>
      <c r="T50" s="847">
        <f t="shared" si="28"/>
        <v>2.0138888888888888E-3</v>
      </c>
      <c r="U50" s="850">
        <f t="shared" si="40"/>
        <v>170.68965517241381</v>
      </c>
      <c r="V50" s="850">
        <f t="shared" si="41"/>
        <v>155.17241379310346</v>
      </c>
      <c r="W50" s="850">
        <f t="shared" si="42"/>
        <v>131.89655172413794</v>
      </c>
      <c r="X50" s="850">
        <f t="shared" si="43"/>
        <v>108.62068965517243</v>
      </c>
      <c r="Y50" s="850">
        <f t="shared" si="44"/>
        <v>85.344827586206904</v>
      </c>
      <c r="Z50" s="850">
        <f t="shared" si="45"/>
        <v>77.58620689655173</v>
      </c>
      <c r="AA50" s="850">
        <f t="shared" si="46"/>
        <v>65.948275862068968</v>
      </c>
      <c r="AB50" s="850">
        <f t="shared" si="47"/>
        <v>54.310344827586214</v>
      </c>
      <c r="AC50" s="850">
        <f t="shared" si="16"/>
        <v>42.672413793103452</v>
      </c>
      <c r="AD50" s="850">
        <f t="shared" si="17"/>
        <v>38.793103448275865</v>
      </c>
      <c r="AE50" s="850">
        <f t="shared" si="18"/>
        <v>32.974137931034484</v>
      </c>
      <c r="AF50" s="850">
        <f t="shared" si="19"/>
        <v>27.155172413793107</v>
      </c>
      <c r="AG50" s="855">
        <f t="shared" si="29"/>
        <v>6.5172413793103443</v>
      </c>
      <c r="AH50" s="855">
        <f t="shared" si="30"/>
        <v>7.9137931034482758</v>
      </c>
      <c r="AI50" s="855">
        <f t="shared" si="31"/>
        <v>10.241379310344827</v>
      </c>
    </row>
    <row r="51" spans="1:35" ht="16.5" thickTop="1" thickBot="1">
      <c r="A51" s="38" t="s">
        <v>49</v>
      </c>
      <c r="B51" s="33">
        <v>88</v>
      </c>
      <c r="C51" s="34">
        <f t="shared" si="34"/>
        <v>12.272727272727272</v>
      </c>
      <c r="D51" s="39">
        <f>76*C51/100</f>
        <v>9.3272727272727263</v>
      </c>
      <c r="E51" s="35">
        <f t="shared" si="35"/>
        <v>50.175438596491233</v>
      </c>
      <c r="F51" s="35">
        <f t="shared" si="36"/>
        <v>44.385964912280706</v>
      </c>
      <c r="G51" s="35">
        <f t="shared" si="49"/>
        <v>38.596491228070178</v>
      </c>
      <c r="H51" s="36">
        <f t="shared" si="4"/>
        <v>35.087719298245624</v>
      </c>
      <c r="I51" s="851">
        <f t="shared" si="20"/>
        <v>1.1614684860298896E-3</v>
      </c>
      <c r="J51" s="852">
        <f t="shared" si="21"/>
        <v>1.0274528914879792E-3</v>
      </c>
      <c r="K51" s="851">
        <f t="shared" si="22"/>
        <v>8.9343729694606893E-4</v>
      </c>
      <c r="L51" s="853">
        <f t="shared" si="23"/>
        <v>8.1221572449642642E-4</v>
      </c>
      <c r="M51" s="37">
        <f t="shared" si="37"/>
        <v>70.175438596491247</v>
      </c>
      <c r="N51" s="849">
        <f t="shared" si="24"/>
        <v>2.3229369720597793E-3</v>
      </c>
      <c r="O51" s="849">
        <f t="shared" si="25"/>
        <v>2.0549057829759585E-3</v>
      </c>
      <c r="P51" s="849">
        <f t="shared" si="26"/>
        <v>1.7868745938921379E-3</v>
      </c>
      <c r="Q51" s="849">
        <f t="shared" si="27"/>
        <v>1.6244314489928528E-3</v>
      </c>
      <c r="R51" s="40">
        <f t="shared" si="38"/>
        <v>140.35087719298249</v>
      </c>
      <c r="S51" s="844">
        <f t="shared" si="39"/>
        <v>175.43859649122811</v>
      </c>
      <c r="T51" s="847">
        <f t="shared" si="28"/>
        <v>2.0370370370370369E-3</v>
      </c>
      <c r="U51" s="850">
        <f t="shared" si="40"/>
        <v>170.99999999999994</v>
      </c>
      <c r="V51" s="850">
        <f t="shared" si="41"/>
        <v>155.45454545454538</v>
      </c>
      <c r="W51" s="850">
        <f t="shared" si="42"/>
        <v>132.1363636363636</v>
      </c>
      <c r="X51" s="850">
        <f t="shared" si="43"/>
        <v>108.81818181818178</v>
      </c>
      <c r="Y51" s="850">
        <f t="shared" si="44"/>
        <v>85.499999999999972</v>
      </c>
      <c r="Z51" s="850">
        <f t="shared" si="45"/>
        <v>77.727272727272691</v>
      </c>
      <c r="AA51" s="850">
        <f t="shared" si="46"/>
        <v>66.068181818181799</v>
      </c>
      <c r="AB51" s="850">
        <f t="shared" si="47"/>
        <v>54.409090909090892</v>
      </c>
      <c r="AC51" s="850">
        <f t="shared" si="16"/>
        <v>42.749999999999986</v>
      </c>
      <c r="AD51" s="850">
        <f t="shared" si="17"/>
        <v>38.863636363636346</v>
      </c>
      <c r="AE51" s="850">
        <f t="shared" si="18"/>
        <v>33.034090909090899</v>
      </c>
      <c r="AF51" s="850">
        <f t="shared" si="19"/>
        <v>27.204545454545446</v>
      </c>
      <c r="AG51" s="855">
        <f t="shared" si="29"/>
        <v>6.5290909090909084</v>
      </c>
      <c r="AH51" s="855">
        <f t="shared" si="30"/>
        <v>7.9281818181818178</v>
      </c>
      <c r="AI51" s="855">
        <f t="shared" si="31"/>
        <v>10.26</v>
      </c>
    </row>
    <row r="52" spans="1:35" ht="16.5" thickTop="1" thickBot="1">
      <c r="A52" s="38" t="s">
        <v>50</v>
      </c>
      <c r="B52" s="33">
        <v>89</v>
      </c>
      <c r="C52" s="34">
        <f t="shared" si="34"/>
        <v>12.134831460674157</v>
      </c>
      <c r="D52" s="39">
        <f>76*C52/100</f>
        <v>9.2224719101123593</v>
      </c>
      <c r="E52" s="35">
        <f t="shared" si="35"/>
        <v>50.745614035087719</v>
      </c>
      <c r="F52" s="35">
        <f t="shared" si="36"/>
        <v>44.890350877192986</v>
      </c>
      <c r="G52" s="35">
        <f t="shared" si="49"/>
        <v>39.035087719298247</v>
      </c>
      <c r="H52" s="36">
        <f t="shared" si="4"/>
        <v>35.486443381180223</v>
      </c>
      <c r="I52" s="851">
        <f t="shared" si="20"/>
        <v>1.1746669915529565E-3</v>
      </c>
      <c r="J52" s="852">
        <f t="shared" si="21"/>
        <v>1.0391284925276153E-3</v>
      </c>
      <c r="K52" s="851">
        <f t="shared" si="22"/>
        <v>9.0358999350227426E-4</v>
      </c>
      <c r="L52" s="853">
        <f t="shared" si="23"/>
        <v>8.2144544863843106E-4</v>
      </c>
      <c r="M52" s="37">
        <f t="shared" si="37"/>
        <v>70.972886762360446</v>
      </c>
      <c r="N52" s="849">
        <f t="shared" si="24"/>
        <v>2.349333983105913E-3</v>
      </c>
      <c r="O52" s="849">
        <f t="shared" si="25"/>
        <v>2.0782569850552306E-3</v>
      </c>
      <c r="P52" s="849">
        <f t="shared" si="26"/>
        <v>1.8071799870045485E-3</v>
      </c>
      <c r="Q52" s="849">
        <f t="shared" si="27"/>
        <v>1.6428908972768621E-3</v>
      </c>
      <c r="R52" s="40">
        <f t="shared" si="38"/>
        <v>141.94577352472089</v>
      </c>
      <c r="S52" s="844">
        <f t="shared" si="39"/>
        <v>177.4322169059011</v>
      </c>
      <c r="T52" s="847">
        <f t="shared" si="28"/>
        <v>2.0601851851851853E-3</v>
      </c>
      <c r="U52" s="850">
        <f t="shared" si="40"/>
        <v>169.07865168539325</v>
      </c>
      <c r="V52" s="850">
        <f t="shared" si="41"/>
        <v>153.70786516853934</v>
      </c>
      <c r="W52" s="850">
        <f t="shared" si="42"/>
        <v>130.65168539325842</v>
      </c>
      <c r="X52" s="850">
        <f t="shared" si="43"/>
        <v>107.59550561797752</v>
      </c>
      <c r="Y52" s="850">
        <f t="shared" si="44"/>
        <v>84.539325842696627</v>
      </c>
      <c r="Z52" s="850">
        <f t="shared" si="45"/>
        <v>76.853932584269671</v>
      </c>
      <c r="AA52" s="850">
        <f t="shared" si="46"/>
        <v>65.325842696629209</v>
      </c>
      <c r="AB52" s="850">
        <f t="shared" si="47"/>
        <v>53.797752808988761</v>
      </c>
      <c r="AC52" s="850">
        <f t="shared" si="16"/>
        <v>42.269662921348313</v>
      </c>
      <c r="AD52" s="850">
        <f t="shared" si="17"/>
        <v>38.426966292134836</v>
      </c>
      <c r="AE52" s="850">
        <f t="shared" si="18"/>
        <v>32.662921348314605</v>
      </c>
      <c r="AF52" s="850">
        <f t="shared" si="19"/>
        <v>26.898876404494381</v>
      </c>
      <c r="AG52" s="855">
        <f t="shared" si="29"/>
        <v>6.4557303370786521</v>
      </c>
      <c r="AH52" s="855">
        <f t="shared" si="30"/>
        <v>7.8391011235955057</v>
      </c>
      <c r="AI52" s="855">
        <f t="shared" si="31"/>
        <v>10.144719101123595</v>
      </c>
    </row>
    <row r="53" spans="1:35" ht="16.5" thickTop="1" thickBot="1">
      <c r="A53" s="38" t="s">
        <v>51</v>
      </c>
      <c r="B53" s="33">
        <v>90</v>
      </c>
      <c r="C53" s="34">
        <f t="shared" si="34"/>
        <v>12</v>
      </c>
      <c r="D53" s="39">
        <f>76*C53/100</f>
        <v>9.1199999999999992</v>
      </c>
      <c r="E53" s="35">
        <f t="shared" si="35"/>
        <v>51.31578947368422</v>
      </c>
      <c r="F53" s="35">
        <f t="shared" si="36"/>
        <v>45.394736842105267</v>
      </c>
      <c r="G53" s="35">
        <f t="shared" si="49"/>
        <v>39.473684210526322</v>
      </c>
      <c r="H53" s="36">
        <f t="shared" si="4"/>
        <v>35.885167464114829</v>
      </c>
      <c r="I53" s="851">
        <f t="shared" si="20"/>
        <v>1.1878654970760235E-3</v>
      </c>
      <c r="J53" s="852">
        <f t="shared" si="21"/>
        <v>1.0508040935672516E-3</v>
      </c>
      <c r="K53" s="851">
        <f t="shared" si="22"/>
        <v>9.137426900584797E-4</v>
      </c>
      <c r="L53" s="853">
        <f t="shared" si="23"/>
        <v>8.3067517278043591E-4</v>
      </c>
      <c r="M53" s="37">
        <f t="shared" si="37"/>
        <v>71.770334928229659</v>
      </c>
      <c r="N53" s="849">
        <f t="shared" si="24"/>
        <v>2.3757309941520471E-3</v>
      </c>
      <c r="O53" s="849">
        <f t="shared" si="25"/>
        <v>2.1016081871345032E-3</v>
      </c>
      <c r="P53" s="849">
        <f t="shared" si="26"/>
        <v>1.8274853801169594E-3</v>
      </c>
      <c r="Q53" s="849">
        <f t="shared" si="27"/>
        <v>1.6613503455608718E-3</v>
      </c>
      <c r="R53" s="40">
        <f t="shared" si="38"/>
        <v>143.54066985645932</v>
      </c>
      <c r="S53" s="844">
        <f t="shared" si="39"/>
        <v>179.42583732057415</v>
      </c>
      <c r="T53" s="847">
        <f t="shared" si="28"/>
        <v>2.0833333333333333E-3</v>
      </c>
      <c r="U53" s="850">
        <f t="shared" si="40"/>
        <v>167.20000000000002</v>
      </c>
      <c r="V53" s="850">
        <f t="shared" si="41"/>
        <v>152</v>
      </c>
      <c r="W53" s="850">
        <f t="shared" si="42"/>
        <v>129.20000000000002</v>
      </c>
      <c r="X53" s="850">
        <f t="shared" si="43"/>
        <v>106.40000000000002</v>
      </c>
      <c r="Y53" s="850">
        <f t="shared" si="44"/>
        <v>83.600000000000009</v>
      </c>
      <c r="Z53" s="850">
        <f t="shared" si="45"/>
        <v>76</v>
      </c>
      <c r="AA53" s="850">
        <f t="shared" si="46"/>
        <v>64.600000000000009</v>
      </c>
      <c r="AB53" s="850">
        <f t="shared" si="47"/>
        <v>53.20000000000001</v>
      </c>
      <c r="AC53" s="850">
        <f t="shared" si="16"/>
        <v>41.800000000000004</v>
      </c>
      <c r="AD53" s="850">
        <f t="shared" si="17"/>
        <v>38</v>
      </c>
      <c r="AE53" s="850">
        <f t="shared" si="18"/>
        <v>32.300000000000004</v>
      </c>
      <c r="AF53" s="850">
        <f t="shared" si="19"/>
        <v>26.600000000000005</v>
      </c>
      <c r="AG53" s="855">
        <f t="shared" si="29"/>
        <v>6.3839999999999995</v>
      </c>
      <c r="AH53" s="855">
        <f t="shared" si="30"/>
        <v>7.7519999999999989</v>
      </c>
      <c r="AI53" s="855">
        <f t="shared" si="31"/>
        <v>10.032</v>
      </c>
    </row>
    <row r="54" spans="1:35" ht="16.5" thickTop="1" thickBot="1">
      <c r="A54" s="857" t="s">
        <v>52</v>
      </c>
      <c r="B54" s="858">
        <v>91</v>
      </c>
      <c r="C54" s="859">
        <f t="shared" si="34"/>
        <v>11.868131868131869</v>
      </c>
      <c r="D54" s="860">
        <f>76*C54/100</f>
        <v>9.0197802197802215</v>
      </c>
      <c r="E54" s="861">
        <f t="shared" si="35"/>
        <v>51.885964912280684</v>
      </c>
      <c r="F54" s="861">
        <f t="shared" si="36"/>
        <v>45.899122807017527</v>
      </c>
      <c r="G54" s="861">
        <f t="shared" si="49"/>
        <v>39.912280701754376</v>
      </c>
      <c r="H54" s="862">
        <f t="shared" si="4"/>
        <v>36.283891547049436</v>
      </c>
      <c r="I54" s="863">
        <f t="shared" si="20"/>
        <v>1.2010640025990899E-3</v>
      </c>
      <c r="J54" s="864">
        <f t="shared" si="21"/>
        <v>1.0624796946068873E-3</v>
      </c>
      <c r="K54" s="863">
        <f t="shared" si="22"/>
        <v>9.2389538661468459E-4</v>
      </c>
      <c r="L54" s="865">
        <f t="shared" si="23"/>
        <v>8.3990489692244066E-4</v>
      </c>
      <c r="M54" s="866">
        <f t="shared" si="37"/>
        <v>72.567783094098871</v>
      </c>
      <c r="N54" s="867">
        <f t="shared" si="24"/>
        <v>2.4021280051981799E-3</v>
      </c>
      <c r="O54" s="867">
        <f t="shared" si="25"/>
        <v>2.1249593892137745E-3</v>
      </c>
      <c r="P54" s="867">
        <f t="shared" si="26"/>
        <v>1.8477907732293692E-3</v>
      </c>
      <c r="Q54" s="867">
        <f t="shared" si="27"/>
        <v>1.6798097938448813E-3</v>
      </c>
      <c r="R54" s="868">
        <f t="shared" si="38"/>
        <v>145.13556618819774</v>
      </c>
      <c r="S54" s="869">
        <f t="shared" si="39"/>
        <v>181.41945773524719</v>
      </c>
      <c r="T54" s="870">
        <f t="shared" si="28"/>
        <v>2.1064814814814813E-3</v>
      </c>
      <c r="U54" s="871">
        <f t="shared" si="40"/>
        <v>165.3626373626374</v>
      </c>
      <c r="V54" s="871">
        <f t="shared" si="41"/>
        <v>150.32967032967036</v>
      </c>
      <c r="W54" s="871">
        <f t="shared" si="42"/>
        <v>127.78021978021981</v>
      </c>
      <c r="X54" s="871">
        <f t="shared" si="43"/>
        <v>105.23076923076927</v>
      </c>
      <c r="Y54" s="871">
        <f t="shared" si="44"/>
        <v>82.6813186813187</v>
      </c>
      <c r="Z54" s="871">
        <f t="shared" si="45"/>
        <v>75.164835164835182</v>
      </c>
      <c r="AA54" s="871">
        <f t="shared" si="46"/>
        <v>63.890109890109905</v>
      </c>
      <c r="AB54" s="871">
        <f t="shared" si="47"/>
        <v>52.615384615384635</v>
      </c>
      <c r="AC54" s="871">
        <f t="shared" si="16"/>
        <v>41.34065934065935</v>
      </c>
      <c r="AD54" s="871">
        <f t="shared" si="17"/>
        <v>37.582417582417591</v>
      </c>
      <c r="AE54" s="871">
        <f t="shared" si="18"/>
        <v>31.945054945054952</v>
      </c>
      <c r="AF54" s="871">
        <f t="shared" si="19"/>
        <v>26.307692307692317</v>
      </c>
      <c r="AG54" s="872">
        <f t="shared" si="29"/>
        <v>6.3138461538461543</v>
      </c>
      <c r="AH54" s="872">
        <f t="shared" si="30"/>
        <v>7.6668131868131875</v>
      </c>
      <c r="AI54" s="872">
        <f t="shared" si="31"/>
        <v>9.9217582417582442</v>
      </c>
    </row>
    <row r="55" spans="1:35" ht="16.5" thickTop="1" thickBot="1">
      <c r="A55" s="38" t="s">
        <v>53</v>
      </c>
      <c r="B55" s="33">
        <v>92</v>
      </c>
      <c r="C55" s="34">
        <f t="shared" si="34"/>
        <v>11.739130434782608</v>
      </c>
      <c r="D55" s="39">
        <f t="shared" ref="D55:D61" si="50">77*C55/100</f>
        <v>9.0391304347826082</v>
      </c>
      <c r="E55" s="35">
        <f t="shared" si="35"/>
        <v>51.774891774891778</v>
      </c>
      <c r="F55" s="35">
        <f t="shared" si="36"/>
        <v>45.800865800865807</v>
      </c>
      <c r="G55" s="35">
        <f t="shared" si="49"/>
        <v>39.82683982683983</v>
      </c>
      <c r="H55" s="36">
        <f t="shared" si="4"/>
        <v>36.206218024399838</v>
      </c>
      <c r="I55" s="851">
        <f t="shared" si="20"/>
        <v>1.1984928651595319E-3</v>
      </c>
      <c r="J55" s="852">
        <f t="shared" si="21"/>
        <v>1.0602052268718937E-3</v>
      </c>
      <c r="K55" s="851">
        <f t="shared" si="22"/>
        <v>9.219175885842553E-4</v>
      </c>
      <c r="L55" s="853">
        <f t="shared" si="23"/>
        <v>8.3810689871295922E-4</v>
      </c>
      <c r="M55" s="37">
        <f t="shared" si="37"/>
        <v>72.412436048799677</v>
      </c>
      <c r="N55" s="849">
        <f t="shared" si="24"/>
        <v>2.3969857303190638E-3</v>
      </c>
      <c r="O55" s="849">
        <f t="shared" si="25"/>
        <v>2.1204104537437874E-3</v>
      </c>
      <c r="P55" s="849">
        <f t="shared" si="26"/>
        <v>1.8438351771685106E-3</v>
      </c>
      <c r="Q55" s="849">
        <f t="shared" si="27"/>
        <v>1.6762137974259184E-3</v>
      </c>
      <c r="R55" s="40">
        <f t="shared" si="38"/>
        <v>144.82487209759935</v>
      </c>
      <c r="S55" s="844">
        <f t="shared" si="39"/>
        <v>181.0310901219992</v>
      </c>
      <c r="T55" s="847">
        <f t="shared" si="28"/>
        <v>2.1296296296296298E-3</v>
      </c>
      <c r="U55" s="850">
        <f t="shared" si="40"/>
        <v>165.71739130434784</v>
      </c>
      <c r="V55" s="850">
        <f t="shared" si="41"/>
        <v>150.6521739130435</v>
      </c>
      <c r="W55" s="850">
        <f t="shared" si="42"/>
        <v>128.05434782608697</v>
      </c>
      <c r="X55" s="850">
        <f t="shared" si="43"/>
        <v>105.45652173913045</v>
      </c>
      <c r="Y55" s="850">
        <f t="shared" si="44"/>
        <v>82.858695652173921</v>
      </c>
      <c r="Z55" s="850">
        <f t="shared" si="45"/>
        <v>75.326086956521749</v>
      </c>
      <c r="AA55" s="850">
        <f t="shared" si="46"/>
        <v>64.027173913043484</v>
      </c>
      <c r="AB55" s="850">
        <f t="shared" si="47"/>
        <v>52.728260869565226</v>
      </c>
      <c r="AC55" s="850">
        <f t="shared" si="16"/>
        <v>41.429347826086961</v>
      </c>
      <c r="AD55" s="850">
        <f t="shared" si="17"/>
        <v>37.663043478260875</v>
      </c>
      <c r="AE55" s="850">
        <f t="shared" si="18"/>
        <v>32.013586956521742</v>
      </c>
      <c r="AF55" s="850">
        <f t="shared" si="19"/>
        <v>26.364130434782613</v>
      </c>
      <c r="AG55" s="855">
        <f t="shared" si="29"/>
        <v>6.3273913043478265</v>
      </c>
      <c r="AH55" s="855">
        <f t="shared" si="30"/>
        <v>7.6832608695652178</v>
      </c>
      <c r="AI55" s="855">
        <f t="shared" si="31"/>
        <v>9.9430434782608685</v>
      </c>
    </row>
    <row r="56" spans="1:35" ht="16.5" thickTop="1" thickBot="1">
      <c r="A56" s="38" t="s">
        <v>54</v>
      </c>
      <c r="B56" s="33">
        <v>93</v>
      </c>
      <c r="C56" s="34">
        <f t="shared" si="34"/>
        <v>11.61290322580645</v>
      </c>
      <c r="D56" s="39">
        <f t="shared" si="50"/>
        <v>8.9419354838709673</v>
      </c>
      <c r="E56" s="35">
        <f t="shared" si="35"/>
        <v>52.337662337662344</v>
      </c>
      <c r="F56" s="35">
        <f t="shared" si="36"/>
        <v>46.298701298701296</v>
      </c>
      <c r="G56" s="35">
        <f t="shared" si="49"/>
        <v>40.259740259740262</v>
      </c>
      <c r="H56" s="36">
        <f t="shared" si="4"/>
        <v>36.599763872491145</v>
      </c>
      <c r="I56" s="851">
        <f t="shared" si="20"/>
        <v>1.2115199615199616E-3</v>
      </c>
      <c r="J56" s="852">
        <f t="shared" si="21"/>
        <v>1.0717291967291967E-3</v>
      </c>
      <c r="K56" s="851">
        <f t="shared" si="22"/>
        <v>9.3193843193843196E-4</v>
      </c>
      <c r="L56" s="853">
        <f t="shared" si="23"/>
        <v>8.4721675630766539E-4</v>
      </c>
      <c r="M56" s="37">
        <f t="shared" si="37"/>
        <v>73.199527744982291</v>
      </c>
      <c r="N56" s="849">
        <f t="shared" si="24"/>
        <v>2.4230399230399232E-3</v>
      </c>
      <c r="O56" s="849">
        <f t="shared" si="25"/>
        <v>2.1434583934583935E-3</v>
      </c>
      <c r="P56" s="849">
        <f t="shared" si="26"/>
        <v>1.8638768638768639E-3</v>
      </c>
      <c r="Q56" s="849">
        <f t="shared" si="27"/>
        <v>1.6944335126153308E-3</v>
      </c>
      <c r="R56" s="40">
        <f t="shared" si="38"/>
        <v>146.39905548996458</v>
      </c>
      <c r="S56" s="844">
        <f t="shared" si="39"/>
        <v>182.99881936245572</v>
      </c>
      <c r="T56" s="847">
        <f t="shared" si="28"/>
        <v>2.1527777777777778E-3</v>
      </c>
      <c r="U56" s="850">
        <f t="shared" si="40"/>
        <v>163.93548387096774</v>
      </c>
      <c r="V56" s="850">
        <f t="shared" si="41"/>
        <v>149.03225806451613</v>
      </c>
      <c r="W56" s="850">
        <f t="shared" si="42"/>
        <v>126.6774193548387</v>
      </c>
      <c r="X56" s="850">
        <f t="shared" si="43"/>
        <v>104.3225806451613</v>
      </c>
      <c r="Y56" s="850">
        <f t="shared" si="44"/>
        <v>81.967741935483872</v>
      </c>
      <c r="Z56" s="850">
        <f t="shared" si="45"/>
        <v>74.516129032258064</v>
      </c>
      <c r="AA56" s="850">
        <f t="shared" si="46"/>
        <v>63.338709677419352</v>
      </c>
      <c r="AB56" s="850">
        <f t="shared" si="47"/>
        <v>52.161290322580648</v>
      </c>
      <c r="AC56" s="850">
        <f t="shared" si="16"/>
        <v>40.983870967741936</v>
      </c>
      <c r="AD56" s="850">
        <f t="shared" si="17"/>
        <v>37.258064516129032</v>
      </c>
      <c r="AE56" s="850">
        <f t="shared" si="18"/>
        <v>31.669354838709676</v>
      </c>
      <c r="AF56" s="850">
        <f t="shared" si="19"/>
        <v>26.080645161290324</v>
      </c>
      <c r="AG56" s="855">
        <f t="shared" si="29"/>
        <v>6.2593548387096769</v>
      </c>
      <c r="AH56" s="855">
        <f t="shared" si="30"/>
        <v>7.6006451612903216</v>
      </c>
      <c r="AI56" s="855">
        <f t="shared" si="31"/>
        <v>9.8361290322580643</v>
      </c>
    </row>
    <row r="57" spans="1:35" ht="16.5" thickTop="1" thickBot="1">
      <c r="A57" s="38" t="s">
        <v>55</v>
      </c>
      <c r="B57" s="33">
        <v>94</v>
      </c>
      <c r="C57" s="34">
        <f t="shared" si="34"/>
        <v>11.48936170212766</v>
      </c>
      <c r="D57" s="39">
        <f t="shared" si="50"/>
        <v>8.8468085106382972</v>
      </c>
      <c r="E57" s="35">
        <f t="shared" si="35"/>
        <v>52.900432900432904</v>
      </c>
      <c r="F57" s="35">
        <f t="shared" si="36"/>
        <v>46.796536796536799</v>
      </c>
      <c r="G57" s="35">
        <f t="shared" si="49"/>
        <v>40.692640692640694</v>
      </c>
      <c r="H57" s="36">
        <f t="shared" si="4"/>
        <v>36.993309720582452</v>
      </c>
      <c r="I57" s="851">
        <f t="shared" si="20"/>
        <v>1.2245470578803913E-3</v>
      </c>
      <c r="J57" s="852">
        <f t="shared" si="21"/>
        <v>1.0832531665865E-3</v>
      </c>
      <c r="K57" s="851">
        <f t="shared" si="22"/>
        <v>9.4195927529260861E-4</v>
      </c>
      <c r="L57" s="853">
        <f t="shared" si="23"/>
        <v>8.5632661390237156E-4</v>
      </c>
      <c r="M57" s="37">
        <f t="shared" si="37"/>
        <v>73.986619441164905</v>
      </c>
      <c r="N57" s="849">
        <f t="shared" si="24"/>
        <v>2.4490941157607827E-3</v>
      </c>
      <c r="O57" s="849">
        <f t="shared" si="25"/>
        <v>2.1665063331729999E-3</v>
      </c>
      <c r="P57" s="849">
        <f t="shared" si="26"/>
        <v>1.8839185505852172E-3</v>
      </c>
      <c r="Q57" s="849">
        <f t="shared" si="27"/>
        <v>1.7126532278047431E-3</v>
      </c>
      <c r="R57" s="40">
        <f t="shared" si="38"/>
        <v>147.97323888232981</v>
      </c>
      <c r="S57" s="844">
        <f t="shared" si="39"/>
        <v>184.96654860291227</v>
      </c>
      <c r="T57" s="847">
        <f t="shared" si="28"/>
        <v>2.1759259259259258E-3</v>
      </c>
      <c r="U57" s="850">
        <f t="shared" si="40"/>
        <v>162.19148936170211</v>
      </c>
      <c r="V57" s="850">
        <f t="shared" si="41"/>
        <v>147.44680851063828</v>
      </c>
      <c r="W57" s="850">
        <f t="shared" si="42"/>
        <v>125.32978723404254</v>
      </c>
      <c r="X57" s="850">
        <f t="shared" si="43"/>
        <v>103.21276595744681</v>
      </c>
      <c r="Y57" s="850">
        <f t="shared" si="44"/>
        <v>81.095744680851055</v>
      </c>
      <c r="Z57" s="850">
        <f t="shared" si="45"/>
        <v>73.723404255319139</v>
      </c>
      <c r="AA57" s="850">
        <f t="shared" si="46"/>
        <v>62.664893617021271</v>
      </c>
      <c r="AB57" s="850">
        <f t="shared" si="47"/>
        <v>51.606382978723403</v>
      </c>
      <c r="AC57" s="850">
        <f t="shared" si="16"/>
        <v>40.547872340425528</v>
      </c>
      <c r="AD57" s="850">
        <f t="shared" si="17"/>
        <v>36.861702127659569</v>
      </c>
      <c r="AE57" s="850">
        <f t="shared" si="18"/>
        <v>31.332446808510635</v>
      </c>
      <c r="AF57" s="850">
        <f t="shared" si="19"/>
        <v>25.803191489361701</v>
      </c>
      <c r="AG57" s="855">
        <f t="shared" si="29"/>
        <v>6.1927659574468077</v>
      </c>
      <c r="AH57" s="855">
        <f t="shared" si="30"/>
        <v>7.5197872340425524</v>
      </c>
      <c r="AI57" s="855">
        <f t="shared" si="31"/>
        <v>9.7314893617021259</v>
      </c>
    </row>
    <row r="58" spans="1:35" ht="16.5" thickTop="1" thickBot="1">
      <c r="A58" s="38" t="s">
        <v>56</v>
      </c>
      <c r="B58" s="33">
        <v>95</v>
      </c>
      <c r="C58" s="34">
        <f t="shared" si="34"/>
        <v>11.368421052631579</v>
      </c>
      <c r="D58" s="39">
        <f t="shared" si="50"/>
        <v>8.7536842105263162</v>
      </c>
      <c r="E58" s="35">
        <f t="shared" si="35"/>
        <v>53.463203463203463</v>
      </c>
      <c r="F58" s="35">
        <f t="shared" si="36"/>
        <v>47.294372294372295</v>
      </c>
      <c r="G58" s="35">
        <f t="shared" si="49"/>
        <v>41.125541125541126</v>
      </c>
      <c r="H58" s="36">
        <f t="shared" si="4"/>
        <v>37.386855568673745</v>
      </c>
      <c r="I58" s="851">
        <f t="shared" si="20"/>
        <v>1.2375741542408208E-3</v>
      </c>
      <c r="J58" s="852">
        <f t="shared" si="21"/>
        <v>1.0947771364438032E-3</v>
      </c>
      <c r="K58" s="851">
        <f t="shared" si="22"/>
        <v>9.5198011864678538E-4</v>
      </c>
      <c r="L58" s="853">
        <f t="shared" si="23"/>
        <v>8.6543647149707741E-4</v>
      </c>
      <c r="M58" s="37">
        <f t="shared" si="37"/>
        <v>74.77371113734749</v>
      </c>
      <c r="N58" s="849">
        <f t="shared" si="24"/>
        <v>2.4751483084816416E-3</v>
      </c>
      <c r="O58" s="849">
        <f t="shared" si="25"/>
        <v>2.1895542728876064E-3</v>
      </c>
      <c r="P58" s="849">
        <f t="shared" si="26"/>
        <v>1.9039602372935708E-3</v>
      </c>
      <c r="Q58" s="849">
        <f t="shared" si="27"/>
        <v>1.7308729429941548E-3</v>
      </c>
      <c r="R58" s="40">
        <f t="shared" si="38"/>
        <v>149.54742227469498</v>
      </c>
      <c r="S58" s="844">
        <f t="shared" si="39"/>
        <v>186.93427784336873</v>
      </c>
      <c r="T58" s="847">
        <f t="shared" si="28"/>
        <v>2.1990740740740742E-3</v>
      </c>
      <c r="U58" s="850">
        <f t="shared" si="40"/>
        <v>160.48421052631582</v>
      </c>
      <c r="V58" s="850">
        <f t="shared" si="41"/>
        <v>145.89473684210529</v>
      </c>
      <c r="W58" s="850">
        <f t="shared" si="42"/>
        <v>124.01052631578951</v>
      </c>
      <c r="X58" s="850">
        <f t="shared" si="43"/>
        <v>102.12631578947369</v>
      </c>
      <c r="Y58" s="850">
        <f t="shared" si="44"/>
        <v>80.24210526315791</v>
      </c>
      <c r="Z58" s="850">
        <f t="shared" si="45"/>
        <v>72.947368421052644</v>
      </c>
      <c r="AA58" s="850">
        <f t="shared" si="46"/>
        <v>62.005263157894753</v>
      </c>
      <c r="AB58" s="850">
        <f t="shared" si="47"/>
        <v>51.063157894736847</v>
      </c>
      <c r="AC58" s="850">
        <f t="shared" si="16"/>
        <v>40.121052631578955</v>
      </c>
      <c r="AD58" s="850">
        <f t="shared" si="17"/>
        <v>36.473684210526322</v>
      </c>
      <c r="AE58" s="850">
        <f t="shared" si="18"/>
        <v>31.002631578947376</v>
      </c>
      <c r="AF58" s="850">
        <f t="shared" si="19"/>
        <v>25.531578947368423</v>
      </c>
      <c r="AG58" s="855">
        <f t="shared" si="29"/>
        <v>6.1275789473684208</v>
      </c>
      <c r="AH58" s="855">
        <f t="shared" si="30"/>
        <v>7.440631578947368</v>
      </c>
      <c r="AI58" s="855">
        <f t="shared" si="31"/>
        <v>9.6290526315789471</v>
      </c>
    </row>
    <row r="59" spans="1:35" ht="16.5" thickTop="1" thickBot="1">
      <c r="A59" s="38" t="s">
        <v>57</v>
      </c>
      <c r="B59" s="33">
        <v>96</v>
      </c>
      <c r="C59" s="34">
        <f t="shared" si="34"/>
        <v>11.25</v>
      </c>
      <c r="D59" s="39">
        <f t="shared" si="50"/>
        <v>8.6624999999999996</v>
      </c>
      <c r="E59" s="35">
        <f t="shared" si="35"/>
        <v>54.02597402597403</v>
      </c>
      <c r="F59" s="35">
        <f t="shared" si="36"/>
        <v>47.79220779220779</v>
      </c>
      <c r="G59" s="35">
        <f t="shared" si="49"/>
        <v>41.558441558441558</v>
      </c>
      <c r="H59" s="36">
        <f t="shared" si="4"/>
        <v>37.780401416765052</v>
      </c>
      <c r="I59" s="851">
        <f t="shared" si="20"/>
        <v>1.2506012506012507E-3</v>
      </c>
      <c r="J59" s="852">
        <f t="shared" si="21"/>
        <v>1.1063011063011062E-3</v>
      </c>
      <c r="K59" s="851">
        <f t="shared" si="22"/>
        <v>9.6200096200096204E-4</v>
      </c>
      <c r="L59" s="853">
        <f t="shared" si="23"/>
        <v>8.7454632909178358E-4</v>
      </c>
      <c r="M59" s="37">
        <f t="shared" si="37"/>
        <v>75.560802833530104</v>
      </c>
      <c r="N59" s="849">
        <f t="shared" si="24"/>
        <v>2.5012025012025015E-3</v>
      </c>
      <c r="O59" s="849">
        <f t="shared" si="25"/>
        <v>2.2126022126022125E-3</v>
      </c>
      <c r="P59" s="849">
        <f t="shared" si="26"/>
        <v>1.9240019240019241E-3</v>
      </c>
      <c r="Q59" s="849">
        <f t="shared" si="27"/>
        <v>1.7490926581835672E-3</v>
      </c>
      <c r="R59" s="40">
        <f t="shared" si="38"/>
        <v>151.12160566706021</v>
      </c>
      <c r="S59" s="844">
        <f t="shared" si="39"/>
        <v>188.90200708382525</v>
      </c>
      <c r="T59" s="847">
        <f t="shared" si="28"/>
        <v>2.2222222222222222E-3</v>
      </c>
      <c r="U59" s="850">
        <f t="shared" si="40"/>
        <v>158.8125</v>
      </c>
      <c r="V59" s="850">
        <f t="shared" si="41"/>
        <v>144.375</v>
      </c>
      <c r="W59" s="850">
        <f t="shared" si="42"/>
        <v>122.71875</v>
      </c>
      <c r="X59" s="850">
        <f t="shared" si="43"/>
        <v>101.0625</v>
      </c>
      <c r="Y59" s="850">
        <f t="shared" si="44"/>
        <v>79.40625</v>
      </c>
      <c r="Z59" s="850">
        <f t="shared" si="45"/>
        <v>72.1875</v>
      </c>
      <c r="AA59" s="850">
        <f t="shared" si="46"/>
        <v>61.359375</v>
      </c>
      <c r="AB59" s="850">
        <f t="shared" si="47"/>
        <v>50.53125</v>
      </c>
      <c r="AC59" s="850">
        <f t="shared" si="16"/>
        <v>39.703125</v>
      </c>
      <c r="AD59" s="850">
        <f t="shared" si="17"/>
        <v>36.09375</v>
      </c>
      <c r="AE59" s="850">
        <f t="shared" si="18"/>
        <v>30.6796875</v>
      </c>
      <c r="AF59" s="850">
        <f t="shared" si="19"/>
        <v>25.265625</v>
      </c>
      <c r="AG59" s="855">
        <f t="shared" si="29"/>
        <v>6.0637499999999998</v>
      </c>
      <c r="AH59" s="855">
        <f t="shared" si="30"/>
        <v>7.3631250000000001</v>
      </c>
      <c r="AI59" s="855">
        <f t="shared" si="31"/>
        <v>9.5287500000000005</v>
      </c>
    </row>
    <row r="60" spans="1:35" ht="16.5" thickTop="1" thickBot="1">
      <c r="A60" s="38" t="s">
        <v>58</v>
      </c>
      <c r="B60" s="33">
        <v>97</v>
      </c>
      <c r="C60" s="34">
        <f t="shared" si="34"/>
        <v>11.134020618556701</v>
      </c>
      <c r="D60" s="39">
        <f t="shared" si="50"/>
        <v>8.5731958762886595</v>
      </c>
      <c r="E60" s="35">
        <f t="shared" si="35"/>
        <v>54.588744588744582</v>
      </c>
      <c r="F60" s="35">
        <f t="shared" si="36"/>
        <v>48.290043290043286</v>
      </c>
      <c r="G60" s="35">
        <f t="shared" si="49"/>
        <v>41.99134199134199</v>
      </c>
      <c r="H60" s="36">
        <f t="shared" si="4"/>
        <v>38.173947264856359</v>
      </c>
      <c r="I60" s="851">
        <f t="shared" si="20"/>
        <v>1.2636283469616802E-3</v>
      </c>
      <c r="J60" s="852">
        <f t="shared" si="21"/>
        <v>1.1178250761584095E-3</v>
      </c>
      <c r="K60" s="851">
        <f t="shared" si="22"/>
        <v>9.7202180535513869E-4</v>
      </c>
      <c r="L60" s="853">
        <f t="shared" si="23"/>
        <v>8.8365618668648975E-4</v>
      </c>
      <c r="M60" s="37">
        <f t="shared" si="37"/>
        <v>76.347894529712718</v>
      </c>
      <c r="N60" s="849">
        <f>E60*4/86400</f>
        <v>2.5272566939233605E-3</v>
      </c>
      <c r="O60" s="849">
        <f t="shared" si="25"/>
        <v>2.2356501523168189E-3</v>
      </c>
      <c r="P60" s="849">
        <f t="shared" si="26"/>
        <v>1.9440436107102774E-3</v>
      </c>
      <c r="Q60" s="849">
        <f t="shared" si="27"/>
        <v>1.7673123733729795E-3</v>
      </c>
      <c r="R60" s="40">
        <f t="shared" si="38"/>
        <v>152.69578905942544</v>
      </c>
      <c r="S60" s="844">
        <f t="shared" si="39"/>
        <v>190.8697363242818</v>
      </c>
      <c r="T60" s="847">
        <f t="shared" si="28"/>
        <v>2.2453703703703702E-3</v>
      </c>
      <c r="U60" s="850">
        <f t="shared" si="40"/>
        <v>157.17525773195874</v>
      </c>
      <c r="V60" s="850">
        <f t="shared" si="41"/>
        <v>142.88659793814432</v>
      </c>
      <c r="W60" s="850">
        <f t="shared" si="42"/>
        <v>121.45360824742266</v>
      </c>
      <c r="X60" s="850">
        <f t="shared" si="43"/>
        <v>100.02061855670102</v>
      </c>
      <c r="Y60" s="850">
        <f t="shared" si="44"/>
        <v>78.587628865979369</v>
      </c>
      <c r="Z60" s="850">
        <f t="shared" si="45"/>
        <v>71.44329896907216</v>
      </c>
      <c r="AA60" s="850">
        <f t="shared" si="46"/>
        <v>60.726804123711332</v>
      </c>
      <c r="AB60" s="850">
        <f t="shared" si="47"/>
        <v>50.010309278350512</v>
      </c>
      <c r="AC60" s="850">
        <f t="shared" si="16"/>
        <v>39.293814432989684</v>
      </c>
      <c r="AD60" s="850">
        <f t="shared" si="17"/>
        <v>35.72164948453608</v>
      </c>
      <c r="AE60" s="850">
        <f t="shared" si="18"/>
        <v>30.363402061855666</v>
      </c>
      <c r="AF60" s="850">
        <f t="shared" si="19"/>
        <v>25.005154639175256</v>
      </c>
      <c r="AG60" s="855">
        <f t="shared" si="29"/>
        <v>6.0012371134020608</v>
      </c>
      <c r="AH60" s="855">
        <f t="shared" si="30"/>
        <v>7.287216494845361</v>
      </c>
      <c r="AI60" s="855">
        <f t="shared" si="31"/>
        <v>9.4305154639175264</v>
      </c>
    </row>
    <row r="61" spans="1:35" ht="16.5" thickTop="1" thickBot="1">
      <c r="A61" s="38" t="s">
        <v>59</v>
      </c>
      <c r="B61" s="33">
        <v>98</v>
      </c>
      <c r="C61" s="34">
        <f t="shared" si="34"/>
        <v>11.020408163265307</v>
      </c>
      <c r="D61" s="41">
        <f t="shared" si="50"/>
        <v>8.4857142857142875</v>
      </c>
      <c r="E61" s="35">
        <f t="shared" si="35"/>
        <v>55.151515151515142</v>
      </c>
      <c r="F61" s="35">
        <f t="shared" si="36"/>
        <v>48.787878787878782</v>
      </c>
      <c r="G61" s="35">
        <f>360/D61</f>
        <v>42.424242424242415</v>
      </c>
      <c r="H61" s="36">
        <f t="shared" si="4"/>
        <v>38.567493112947652</v>
      </c>
      <c r="I61" s="851">
        <f t="shared" si="20"/>
        <v>1.2766554433221097E-3</v>
      </c>
      <c r="J61" s="852">
        <f t="shared" si="21"/>
        <v>1.1293490460157125E-3</v>
      </c>
      <c r="K61" s="851">
        <f t="shared" si="22"/>
        <v>9.8204264870931524E-4</v>
      </c>
      <c r="L61" s="875">
        <f t="shared" si="23"/>
        <v>8.927660442811956E-4</v>
      </c>
      <c r="M61" s="874">
        <f t="shared" si="37"/>
        <v>77.134986225895304</v>
      </c>
      <c r="N61" s="849">
        <f t="shared" si="24"/>
        <v>2.5533108866442195E-3</v>
      </c>
      <c r="O61" s="849">
        <f t="shared" si="25"/>
        <v>2.258698092031425E-3</v>
      </c>
      <c r="P61" s="849">
        <f t="shared" si="26"/>
        <v>1.9640852974186305E-3</v>
      </c>
      <c r="Q61" s="849">
        <f t="shared" si="27"/>
        <v>1.7855320885623912E-3</v>
      </c>
      <c r="R61" s="42">
        <f t="shared" si="38"/>
        <v>154.26997245179061</v>
      </c>
      <c r="S61" s="845">
        <f t="shared" si="39"/>
        <v>192.83746556473827</v>
      </c>
      <c r="T61" s="848">
        <f t="shared" si="28"/>
        <v>2.2685185185185187E-3</v>
      </c>
      <c r="U61" s="850">
        <f t="shared" si="40"/>
        <v>155.57142857142858</v>
      </c>
      <c r="V61" s="850">
        <f t="shared" si="41"/>
        <v>141.42857142857144</v>
      </c>
      <c r="W61" s="850">
        <f t="shared" si="42"/>
        <v>120.21428571428572</v>
      </c>
      <c r="X61" s="850">
        <f t="shared" si="43"/>
        <v>99</v>
      </c>
      <c r="Y61" s="850">
        <f>U61/2</f>
        <v>77.785714285714292</v>
      </c>
      <c r="Z61" s="850">
        <f>V61/2</f>
        <v>70.714285714285722</v>
      </c>
      <c r="AA61" s="850">
        <f>W61/2</f>
        <v>60.107142857142861</v>
      </c>
      <c r="AB61" s="850">
        <v>47</v>
      </c>
      <c r="AC61" s="850">
        <f t="shared" si="16"/>
        <v>38.892857142857146</v>
      </c>
      <c r="AD61" s="850">
        <f>Z61/2</f>
        <v>35.357142857142861</v>
      </c>
      <c r="AE61" s="850">
        <f>AA61/2</f>
        <v>30.053571428571431</v>
      </c>
      <c r="AF61" s="850">
        <f t="shared" si="19"/>
        <v>23.5</v>
      </c>
      <c r="AG61" s="855">
        <f t="shared" si="29"/>
        <v>5.9400000000000013</v>
      </c>
      <c r="AH61" s="855">
        <f t="shared" si="30"/>
        <v>7.2128571428571444</v>
      </c>
      <c r="AI61" s="855">
        <f t="shared" si="31"/>
        <v>9.3342857142857163</v>
      </c>
    </row>
  </sheetData>
  <pageMargins left="0.35" right="0.29027777777777802" top="0.40972222222222199" bottom="0.40972222222222199" header="0.51180555555555496" footer="0.51180555555555496"/>
  <pageSetup paperSize="9" scale="70" firstPageNumber="0"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FF"/>
  </sheetPr>
  <dimension ref="A1:AR32"/>
  <sheetViews>
    <sheetView topLeftCell="A25" workbookViewId="0">
      <selection activeCell="AJ5" sqref="AJ5:AR5"/>
    </sheetView>
  </sheetViews>
  <sheetFormatPr baseColWidth="10" defaultColWidth="9.140625" defaultRowHeight="15"/>
  <cols>
    <col min="1" max="1" width="9.140625" style="43"/>
    <col min="2" max="30" width="2.7109375" style="43" customWidth="1"/>
    <col min="31" max="44" width="2.7109375" customWidth="1"/>
  </cols>
  <sheetData>
    <row r="1" spans="1:44" s="100" customFormat="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4"/>
      <c r="Z1" s="99"/>
      <c r="AA1" s="99"/>
      <c r="AB1" s="99"/>
      <c r="AC1" s="99"/>
      <c r="AD1" s="99"/>
    </row>
    <row r="2" spans="1:44">
      <c r="A2" s="47"/>
      <c r="B2" s="48" t="s">
        <v>76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50"/>
      <c r="Z2" s="99"/>
      <c r="AA2" s="99"/>
      <c r="AB2" s="99"/>
      <c r="AC2" s="99"/>
      <c r="AD2" s="99"/>
    </row>
    <row r="3" spans="1:44" ht="15.75" thickBot="1">
      <c r="A3" s="115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7"/>
      <c r="Z3" s="99"/>
      <c r="AA3" s="99"/>
      <c r="AB3" s="99"/>
      <c r="AC3" s="99"/>
      <c r="AD3" s="99"/>
    </row>
    <row r="4" spans="1:44" ht="15.75" thickBo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44" ht="15.75" thickBot="1">
      <c r="A5"/>
      <c r="B5" s="54" t="s">
        <v>61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 s="43"/>
      <c r="AJ5" s="405" t="s">
        <v>240</v>
      </c>
      <c r="AK5" s="97"/>
      <c r="AL5" s="97"/>
      <c r="AM5" s="97"/>
      <c r="AN5" s="97"/>
      <c r="AO5" s="97"/>
      <c r="AP5" s="97"/>
      <c r="AQ5" s="97"/>
      <c r="AR5" s="98"/>
    </row>
    <row r="6" spans="1:44" ht="15.75" thickBot="1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 s="43"/>
    </row>
    <row r="7" spans="1:44" ht="15.75" thickTop="1">
      <c r="A7" s="55" t="s">
        <v>62</v>
      </c>
      <c r="B7" s="57"/>
      <c r="C7" s="56" t="s">
        <v>78</v>
      </c>
      <c r="D7" s="57"/>
      <c r="E7" s="57"/>
      <c r="F7" s="118"/>
      <c r="G7" s="59"/>
      <c r="H7"/>
      <c r="I7"/>
      <c r="J7"/>
      <c r="K7" s="60" t="s">
        <v>79</v>
      </c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2"/>
    </row>
    <row r="8" spans="1:44" ht="15.75" thickBot="1">
      <c r="A8" s="119"/>
      <c r="B8" s="63"/>
      <c r="C8" s="65" t="s">
        <v>194</v>
      </c>
      <c r="D8" s="64"/>
      <c r="E8" s="64"/>
      <c r="F8" s="90"/>
      <c r="G8" s="67" t="s">
        <v>93</v>
      </c>
      <c r="H8"/>
      <c r="I8"/>
      <c r="J8"/>
      <c r="K8" s="66"/>
      <c r="L8" s="64"/>
      <c r="M8" s="64"/>
      <c r="N8" s="63" t="s">
        <v>82</v>
      </c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9"/>
    </row>
    <row r="9" spans="1:44" ht="16.5" thickTop="1" thickBot="1">
      <c r="A9" s="119"/>
      <c r="B9" s="64"/>
      <c r="C9" s="65" t="s">
        <v>195</v>
      </c>
      <c r="D9" s="64"/>
      <c r="E9" s="64"/>
      <c r="F9" s="90"/>
      <c r="G9" s="67"/>
      <c r="H9"/>
      <c r="I9"/>
      <c r="J9" s="120"/>
      <c r="K9" s="64"/>
      <c r="L9" s="70">
        <v>2</v>
      </c>
      <c r="M9" s="64"/>
      <c r="N9" s="63" t="s">
        <v>83</v>
      </c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9"/>
    </row>
    <row r="10" spans="1:44" ht="16.5" thickTop="1" thickBot="1">
      <c r="A10" s="71"/>
      <c r="B10" s="72"/>
      <c r="C10" s="73"/>
      <c r="D10" s="72"/>
      <c r="E10" s="72"/>
      <c r="F10" s="121"/>
      <c r="G10" s="122"/>
      <c r="H10"/>
      <c r="I10"/>
      <c r="J10" s="120"/>
      <c r="K10" s="51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7"/>
    </row>
    <row r="11" spans="1:44" ht="16.5" thickTop="1" thickBot="1">
      <c r="A11" s="123"/>
      <c r="B11" s="63"/>
      <c r="C11" s="64"/>
      <c r="D11" s="123"/>
      <c r="E11" s="123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 s="43"/>
    </row>
    <row r="12" spans="1:44">
      <c r="A12" s="44" t="s">
        <v>63</v>
      </c>
      <c r="B12" s="78">
        <v>1</v>
      </c>
      <c r="C12" s="78">
        <v>2</v>
      </c>
      <c r="D12" s="78">
        <v>3</v>
      </c>
      <c r="E12" s="78">
        <v>4</v>
      </c>
      <c r="F12" s="78">
        <v>5</v>
      </c>
      <c r="G12" s="78">
        <v>6</v>
      </c>
      <c r="H12" s="78">
        <v>7</v>
      </c>
      <c r="I12" s="78">
        <v>8</v>
      </c>
      <c r="J12" s="78">
        <v>9</v>
      </c>
      <c r="K12" s="78">
        <v>10</v>
      </c>
      <c r="L12" s="78">
        <v>11</v>
      </c>
      <c r="M12" s="78">
        <v>12</v>
      </c>
      <c r="N12" s="78">
        <v>13</v>
      </c>
      <c r="O12" s="78">
        <v>14</v>
      </c>
      <c r="P12" s="78">
        <v>15</v>
      </c>
      <c r="Q12" s="78">
        <v>16</v>
      </c>
      <c r="R12" s="78">
        <v>17</v>
      </c>
      <c r="S12" s="78">
        <v>18</v>
      </c>
      <c r="T12" s="78">
        <v>19</v>
      </c>
      <c r="U12" s="78">
        <v>20</v>
      </c>
      <c r="V12" s="78">
        <v>21</v>
      </c>
      <c r="W12" s="78">
        <v>22</v>
      </c>
      <c r="X12" s="78">
        <v>23</v>
      </c>
      <c r="Y12" s="78">
        <v>24</v>
      </c>
      <c r="Z12" s="78">
        <v>25</v>
      </c>
      <c r="AA12" s="78">
        <v>26</v>
      </c>
      <c r="AB12" s="78">
        <v>27</v>
      </c>
      <c r="AC12" s="78">
        <v>28</v>
      </c>
      <c r="AD12" s="78">
        <v>29</v>
      </c>
      <c r="AE12" s="78">
        <v>30</v>
      </c>
      <c r="AF12" s="79">
        <v>31</v>
      </c>
      <c r="AG12" s="79">
        <v>32</v>
      </c>
      <c r="AH12" s="79">
        <v>33</v>
      </c>
      <c r="AI12" s="79">
        <v>34</v>
      </c>
      <c r="AJ12" s="79">
        <v>35</v>
      </c>
      <c r="AK12" s="79">
        <v>36</v>
      </c>
      <c r="AL12" s="79">
        <v>37</v>
      </c>
      <c r="AM12" s="79">
        <v>38</v>
      </c>
      <c r="AN12" s="79">
        <v>39</v>
      </c>
      <c r="AO12" s="79">
        <v>40</v>
      </c>
      <c r="AP12" s="79">
        <v>41</v>
      </c>
      <c r="AQ12" s="79">
        <v>42</v>
      </c>
      <c r="AR12" s="79">
        <v>43</v>
      </c>
    </row>
    <row r="13" spans="1:44" ht="7.5" customHeight="1" thickBot="1">
      <c r="A13" s="51"/>
      <c r="B13" s="66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9"/>
    </row>
    <row r="14" spans="1:44">
      <c r="A14" s="124">
        <v>1.1000000000000001</v>
      </c>
      <c r="B14" s="81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486"/>
      <c r="AG14" s="486"/>
      <c r="AH14" s="486"/>
      <c r="AI14" s="486"/>
      <c r="AJ14" s="486"/>
      <c r="AK14" s="486"/>
      <c r="AL14" s="486"/>
      <c r="AM14" s="486"/>
      <c r="AN14" s="486"/>
      <c r="AO14" s="486"/>
      <c r="AP14" s="486"/>
      <c r="AQ14" s="486"/>
      <c r="AR14" s="84"/>
    </row>
    <row r="15" spans="1:44" ht="15.75" thickBot="1">
      <c r="A15" s="51"/>
      <c r="B15" s="419"/>
      <c r="C15" s="449"/>
      <c r="D15" s="449"/>
      <c r="E15" s="449"/>
      <c r="F15" s="449"/>
      <c r="G15" s="449"/>
      <c r="H15" s="449"/>
      <c r="I15" s="449"/>
      <c r="J15" s="449"/>
      <c r="K15" s="449"/>
      <c r="L15" s="453"/>
      <c r="M15" s="449"/>
      <c r="N15" s="449"/>
      <c r="O15" s="449"/>
      <c r="P15" s="449"/>
      <c r="Q15" s="449"/>
      <c r="R15" s="453"/>
      <c r="S15" s="449"/>
      <c r="T15" s="449"/>
      <c r="U15" s="449"/>
      <c r="V15" s="449"/>
      <c r="W15" s="449"/>
      <c r="X15" s="453"/>
      <c r="Y15" s="449"/>
      <c r="Z15" s="449"/>
      <c r="AA15" s="449"/>
      <c r="AB15" s="449"/>
      <c r="AC15" s="449"/>
      <c r="AD15" s="453"/>
      <c r="AE15" s="449"/>
      <c r="AF15" s="450"/>
      <c r="AG15" s="450"/>
      <c r="AH15" s="450"/>
      <c r="AI15" s="450"/>
      <c r="AJ15" s="465"/>
      <c r="AK15" s="450"/>
      <c r="AL15" s="450"/>
      <c r="AM15" s="450"/>
      <c r="AN15" s="450"/>
      <c r="AO15" s="450"/>
      <c r="AP15" s="465"/>
      <c r="AQ15" s="450"/>
      <c r="AR15" s="417"/>
    </row>
    <row r="16" spans="1:44">
      <c r="A16" s="124">
        <v>1</v>
      </c>
      <c r="B16" s="419"/>
      <c r="C16" s="449"/>
      <c r="D16" s="449"/>
      <c r="E16" s="449"/>
      <c r="F16" s="449"/>
      <c r="G16" s="449"/>
      <c r="H16" s="449"/>
      <c r="I16" s="449"/>
      <c r="J16" s="449"/>
      <c r="K16" s="454"/>
      <c r="L16" s="498"/>
      <c r="M16" s="456"/>
      <c r="N16" s="449"/>
      <c r="O16" s="449"/>
      <c r="P16" s="449"/>
      <c r="Q16" s="454"/>
      <c r="R16" s="498"/>
      <c r="S16" s="456"/>
      <c r="T16" s="449"/>
      <c r="U16" s="449"/>
      <c r="V16" s="449"/>
      <c r="W16" s="454"/>
      <c r="X16" s="498"/>
      <c r="Y16" s="456"/>
      <c r="Z16" s="449"/>
      <c r="AA16" s="449"/>
      <c r="AB16" s="449"/>
      <c r="AC16" s="454"/>
      <c r="AD16" s="498"/>
      <c r="AE16" s="456"/>
      <c r="AF16" s="450"/>
      <c r="AG16" s="450"/>
      <c r="AH16" s="450"/>
      <c r="AI16" s="466"/>
      <c r="AJ16" s="515"/>
      <c r="AK16" s="460"/>
      <c r="AL16" s="450"/>
      <c r="AM16" s="450"/>
      <c r="AN16" s="450"/>
      <c r="AO16" s="466"/>
      <c r="AP16" s="515"/>
      <c r="AQ16" s="460"/>
      <c r="AR16" s="417"/>
    </row>
    <row r="17" spans="1:44">
      <c r="A17" s="66"/>
      <c r="B17" s="419"/>
      <c r="C17" s="449"/>
      <c r="D17" s="449"/>
      <c r="E17" s="449"/>
      <c r="F17" s="449"/>
      <c r="G17" s="449"/>
      <c r="H17" s="449"/>
      <c r="I17" s="449"/>
      <c r="J17" s="449"/>
      <c r="K17" s="454"/>
      <c r="L17" s="499"/>
      <c r="M17" s="456"/>
      <c r="N17" s="449"/>
      <c r="O17" s="449"/>
      <c r="P17" s="449"/>
      <c r="Q17" s="454"/>
      <c r="R17" s="499"/>
      <c r="S17" s="456"/>
      <c r="T17" s="449"/>
      <c r="U17" s="449"/>
      <c r="V17" s="449"/>
      <c r="W17" s="454"/>
      <c r="X17" s="499"/>
      <c r="Y17" s="456"/>
      <c r="Z17" s="449"/>
      <c r="AA17" s="449"/>
      <c r="AB17" s="449"/>
      <c r="AC17" s="454"/>
      <c r="AD17" s="499"/>
      <c r="AE17" s="456"/>
      <c r="AF17" s="450"/>
      <c r="AG17" s="450"/>
      <c r="AH17" s="450"/>
      <c r="AI17" s="466"/>
      <c r="AJ17" s="516"/>
      <c r="AK17" s="460"/>
      <c r="AL17" s="450"/>
      <c r="AM17" s="450"/>
      <c r="AN17" s="450"/>
      <c r="AO17" s="466"/>
      <c r="AP17" s="516"/>
      <c r="AQ17" s="460"/>
      <c r="AR17" s="417"/>
    </row>
    <row r="18" spans="1:44" ht="15.75" thickBot="1">
      <c r="A18" s="51"/>
      <c r="B18" s="419"/>
      <c r="C18" s="449"/>
      <c r="D18" s="449"/>
      <c r="E18" s="449"/>
      <c r="F18" s="449"/>
      <c r="G18" s="449"/>
      <c r="H18" s="453"/>
      <c r="I18" s="453"/>
      <c r="J18" s="453"/>
      <c r="K18" s="455"/>
      <c r="L18" s="499"/>
      <c r="M18" s="456"/>
      <c r="N18" s="453"/>
      <c r="O18" s="453"/>
      <c r="P18" s="453"/>
      <c r="Q18" s="455"/>
      <c r="R18" s="499"/>
      <c r="S18" s="456"/>
      <c r="T18" s="453"/>
      <c r="U18" s="453"/>
      <c r="V18" s="453"/>
      <c r="W18" s="455"/>
      <c r="X18" s="499"/>
      <c r="Y18" s="520"/>
      <c r="Z18" s="453"/>
      <c r="AA18" s="453"/>
      <c r="AB18" s="453"/>
      <c r="AC18" s="455"/>
      <c r="AD18" s="499"/>
      <c r="AE18" s="456"/>
      <c r="AF18" s="465"/>
      <c r="AG18" s="465"/>
      <c r="AH18" s="465"/>
      <c r="AI18" s="467"/>
      <c r="AJ18" s="516"/>
      <c r="AK18" s="460"/>
      <c r="AL18" s="465"/>
      <c r="AM18" s="465"/>
      <c r="AN18" s="465"/>
      <c r="AO18" s="467"/>
      <c r="AP18" s="516"/>
      <c r="AQ18" s="460"/>
      <c r="AR18" s="417"/>
    </row>
    <row r="19" spans="1:44">
      <c r="A19" s="124">
        <v>0.85</v>
      </c>
      <c r="B19" s="419"/>
      <c r="C19" s="449"/>
      <c r="D19" s="449"/>
      <c r="E19" s="449"/>
      <c r="F19" s="449"/>
      <c r="G19" s="454"/>
      <c r="H19" s="473"/>
      <c r="I19" s="497"/>
      <c r="J19" s="497"/>
      <c r="K19" s="497"/>
      <c r="L19" s="475"/>
      <c r="M19" s="426"/>
      <c r="N19" s="473"/>
      <c r="O19" s="497"/>
      <c r="P19" s="497"/>
      <c r="Q19" s="497"/>
      <c r="R19" s="475"/>
      <c r="S19" s="487"/>
      <c r="T19" s="473"/>
      <c r="U19" s="497"/>
      <c r="V19" s="497"/>
      <c r="W19" s="497"/>
      <c r="X19" s="475"/>
      <c r="Y19" s="429"/>
      <c r="Z19" s="473"/>
      <c r="AA19" s="497"/>
      <c r="AB19" s="497"/>
      <c r="AC19" s="497"/>
      <c r="AD19" s="475"/>
      <c r="AE19" s="426"/>
      <c r="AF19" s="506"/>
      <c r="AG19" s="507"/>
      <c r="AH19" s="507"/>
      <c r="AI19" s="507"/>
      <c r="AJ19" s="508"/>
      <c r="AK19" s="625"/>
      <c r="AL19" s="506"/>
      <c r="AM19" s="507"/>
      <c r="AN19" s="507"/>
      <c r="AO19" s="507"/>
      <c r="AP19" s="508"/>
      <c r="AQ19" s="460"/>
      <c r="AR19" s="417"/>
    </row>
    <row r="20" spans="1:44">
      <c r="A20" s="66"/>
      <c r="B20" s="419"/>
      <c r="C20" s="449"/>
      <c r="D20" s="449"/>
      <c r="E20" s="449"/>
      <c r="F20" s="449"/>
      <c r="G20" s="454"/>
      <c r="H20" s="474"/>
      <c r="I20" s="476"/>
      <c r="J20" s="476"/>
      <c r="K20" s="476"/>
      <c r="L20" s="475"/>
      <c r="M20" s="426"/>
      <c r="N20" s="474"/>
      <c r="O20" s="476"/>
      <c r="P20" s="476"/>
      <c r="Q20" s="476"/>
      <c r="R20" s="475"/>
      <c r="S20" s="426"/>
      <c r="T20" s="474"/>
      <c r="U20" s="476"/>
      <c r="V20" s="476"/>
      <c r="W20" s="476"/>
      <c r="X20" s="475"/>
      <c r="Y20" s="426"/>
      <c r="Z20" s="474"/>
      <c r="AA20" s="476"/>
      <c r="AB20" s="476"/>
      <c r="AC20" s="476"/>
      <c r="AD20" s="475"/>
      <c r="AE20" s="426"/>
      <c r="AF20" s="509"/>
      <c r="AG20" s="510"/>
      <c r="AH20" s="510"/>
      <c r="AI20" s="510"/>
      <c r="AJ20" s="508"/>
      <c r="AK20" s="625"/>
      <c r="AL20" s="509"/>
      <c r="AM20" s="510"/>
      <c r="AN20" s="510"/>
      <c r="AO20" s="510"/>
      <c r="AP20" s="508"/>
      <c r="AQ20" s="460"/>
      <c r="AR20" s="417"/>
    </row>
    <row r="21" spans="1:44" ht="15.75" thickBot="1">
      <c r="A21" s="51"/>
      <c r="B21" s="419"/>
      <c r="C21" s="449"/>
      <c r="D21" s="449"/>
      <c r="E21" s="449"/>
      <c r="F21" s="449"/>
      <c r="G21" s="454"/>
      <c r="H21" s="474"/>
      <c r="I21" s="476"/>
      <c r="J21" s="476"/>
      <c r="K21" s="476"/>
      <c r="L21" s="475"/>
      <c r="M21" s="426"/>
      <c r="N21" s="474"/>
      <c r="O21" s="476"/>
      <c r="P21" s="476"/>
      <c r="Q21" s="476"/>
      <c r="R21" s="475"/>
      <c r="S21" s="426"/>
      <c r="T21" s="474"/>
      <c r="U21" s="476"/>
      <c r="V21" s="476"/>
      <c r="W21" s="476"/>
      <c r="X21" s="475"/>
      <c r="Y21" s="426"/>
      <c r="Z21" s="474"/>
      <c r="AA21" s="476"/>
      <c r="AB21" s="476"/>
      <c r="AC21" s="476"/>
      <c r="AD21" s="475"/>
      <c r="AE21" s="426"/>
      <c r="AF21" s="509"/>
      <c r="AG21" s="510"/>
      <c r="AH21" s="510"/>
      <c r="AI21" s="510"/>
      <c r="AJ21" s="508"/>
      <c r="AK21" s="625"/>
      <c r="AL21" s="509"/>
      <c r="AM21" s="510"/>
      <c r="AN21" s="510"/>
      <c r="AO21" s="510"/>
      <c r="AP21" s="508"/>
      <c r="AQ21" s="460"/>
      <c r="AR21" s="417"/>
    </row>
    <row r="22" spans="1:44">
      <c r="A22" s="124">
        <v>0.7</v>
      </c>
      <c r="B22" s="419"/>
      <c r="C22" s="449"/>
      <c r="D22" s="449"/>
      <c r="E22" s="449"/>
      <c r="F22" s="449"/>
      <c r="G22" s="454"/>
      <c r="H22" s="474"/>
      <c r="I22" s="476"/>
      <c r="J22" s="476"/>
      <c r="K22" s="476"/>
      <c r="L22" s="475"/>
      <c r="M22" s="426"/>
      <c r="N22" s="474"/>
      <c r="O22" s="476"/>
      <c r="P22" s="476"/>
      <c r="Q22" s="476"/>
      <c r="R22" s="475"/>
      <c r="S22" s="519"/>
      <c r="T22" s="474"/>
      <c r="U22" s="476"/>
      <c r="V22" s="476"/>
      <c r="W22" s="476"/>
      <c r="X22" s="475"/>
      <c r="Y22" s="426"/>
      <c r="Z22" s="474"/>
      <c r="AA22" s="476"/>
      <c r="AB22" s="476"/>
      <c r="AC22" s="476"/>
      <c r="AD22" s="475"/>
      <c r="AE22" s="426"/>
      <c r="AF22" s="509"/>
      <c r="AG22" s="510"/>
      <c r="AH22" s="510"/>
      <c r="AI22" s="510"/>
      <c r="AJ22" s="508"/>
      <c r="AK22" s="625"/>
      <c r="AL22" s="509"/>
      <c r="AM22" s="510"/>
      <c r="AN22" s="510"/>
      <c r="AO22" s="510"/>
      <c r="AP22" s="508"/>
      <c r="AQ22" s="460"/>
      <c r="AR22" s="417"/>
    </row>
    <row r="23" spans="1:44" ht="15.75" thickBot="1">
      <c r="A23" s="51"/>
      <c r="B23" s="420"/>
      <c r="C23" s="453"/>
      <c r="D23" s="453"/>
      <c r="E23" s="453"/>
      <c r="F23" s="453"/>
      <c r="G23" s="455"/>
      <c r="H23" s="474"/>
      <c r="I23" s="476"/>
      <c r="J23" s="476"/>
      <c r="K23" s="476"/>
      <c r="L23" s="475"/>
      <c r="M23" s="426"/>
      <c r="N23" s="474"/>
      <c r="O23" s="476"/>
      <c r="P23" s="476"/>
      <c r="Q23" s="476"/>
      <c r="R23" s="475"/>
      <c r="S23" s="426"/>
      <c r="T23" s="474"/>
      <c r="U23" s="476"/>
      <c r="V23" s="476"/>
      <c r="W23" s="476"/>
      <c r="X23" s="475"/>
      <c r="Y23" s="426"/>
      <c r="Z23" s="474"/>
      <c r="AA23" s="476"/>
      <c r="AB23" s="476"/>
      <c r="AC23" s="476"/>
      <c r="AD23" s="475"/>
      <c r="AE23" s="426"/>
      <c r="AF23" s="509"/>
      <c r="AG23" s="510"/>
      <c r="AH23" s="510"/>
      <c r="AI23" s="510"/>
      <c r="AJ23" s="508"/>
      <c r="AK23" s="683"/>
      <c r="AL23" s="685"/>
      <c r="AM23" s="686"/>
      <c r="AN23" s="686"/>
      <c r="AO23" s="686"/>
      <c r="AP23" s="687"/>
      <c r="AQ23" s="682"/>
      <c r="AR23" s="418"/>
    </row>
    <row r="24" spans="1:44">
      <c r="A24" s="124">
        <v>0.6</v>
      </c>
      <c r="B24" s="489"/>
      <c r="C24" s="490" t="s">
        <v>74</v>
      </c>
      <c r="D24" s="491"/>
      <c r="E24" s="491"/>
      <c r="F24" s="491"/>
      <c r="G24" s="491"/>
      <c r="H24" s="491"/>
      <c r="I24" s="491"/>
      <c r="J24" s="491"/>
      <c r="K24" s="491"/>
      <c r="L24" s="492"/>
      <c r="M24" s="517"/>
      <c r="N24" s="504"/>
      <c r="O24" s="491"/>
      <c r="P24" s="491"/>
      <c r="Q24" s="491"/>
      <c r="R24" s="492"/>
      <c r="S24" s="517"/>
      <c r="T24" s="504"/>
      <c r="U24" s="491"/>
      <c r="V24" s="491"/>
      <c r="W24" s="491"/>
      <c r="X24" s="492"/>
      <c r="Y24" s="517"/>
      <c r="Z24" s="504"/>
      <c r="AA24" s="491"/>
      <c r="AB24" s="491"/>
      <c r="AC24" s="491"/>
      <c r="AD24" s="492"/>
      <c r="AE24" s="517"/>
      <c r="AF24" s="511"/>
      <c r="AG24" s="512"/>
      <c r="AH24" s="512"/>
      <c r="AI24" s="512"/>
      <c r="AJ24" s="681"/>
      <c r="AK24" s="532"/>
      <c r="AL24" s="511"/>
      <c r="AM24" s="512"/>
      <c r="AN24" s="512"/>
      <c r="AO24" s="512"/>
      <c r="AP24" s="512"/>
      <c r="AQ24" s="512"/>
      <c r="AR24" s="514"/>
    </row>
    <row r="25" spans="1:44">
      <c r="A25" s="66"/>
      <c r="B25" s="493"/>
      <c r="C25" s="488"/>
      <c r="D25" s="488"/>
      <c r="E25" s="488"/>
      <c r="F25" s="488"/>
      <c r="G25" s="488"/>
      <c r="H25" s="488"/>
      <c r="I25" s="488"/>
      <c r="J25" s="488"/>
      <c r="K25" s="488"/>
      <c r="L25" s="494"/>
      <c r="M25" s="518"/>
      <c r="N25" s="505"/>
      <c r="O25" s="488"/>
      <c r="P25" s="488"/>
      <c r="Q25" s="488"/>
      <c r="R25" s="494"/>
      <c r="S25" s="518"/>
      <c r="T25" s="505"/>
      <c r="U25" s="488"/>
      <c r="V25" s="488"/>
      <c r="W25" s="488"/>
      <c r="X25" s="494"/>
      <c r="Y25" s="518"/>
      <c r="Z25" s="505"/>
      <c r="AA25" s="488"/>
      <c r="AB25" s="488"/>
      <c r="AC25" s="488"/>
      <c r="AD25" s="494"/>
      <c r="AE25" s="518"/>
      <c r="AF25" s="513"/>
      <c r="AG25" s="500"/>
      <c r="AH25" s="500"/>
      <c r="AI25" s="500"/>
      <c r="AJ25" s="501"/>
      <c r="AK25" s="536"/>
      <c r="AL25" s="513"/>
      <c r="AM25" s="500"/>
      <c r="AN25" s="500"/>
      <c r="AO25" s="500"/>
      <c r="AP25" s="500"/>
      <c r="AQ25" s="500"/>
      <c r="AR25" s="501"/>
    </row>
    <row r="26" spans="1:44" ht="15.75" thickBot="1">
      <c r="A26" s="51"/>
      <c r="B26" s="493"/>
      <c r="C26" s="488"/>
      <c r="D26" s="488"/>
      <c r="E26" s="488"/>
      <c r="F26" s="488"/>
      <c r="G26" s="488"/>
      <c r="H26" s="488"/>
      <c r="I26" s="488"/>
      <c r="J26" s="488"/>
      <c r="K26" s="488"/>
      <c r="L26" s="494"/>
      <c r="M26" s="446"/>
      <c r="N26" s="505"/>
      <c r="O26" s="488"/>
      <c r="P26" s="488"/>
      <c r="Q26" s="488"/>
      <c r="R26" s="494"/>
      <c r="S26" s="446"/>
      <c r="T26" s="505"/>
      <c r="U26" s="488"/>
      <c r="V26" s="488"/>
      <c r="W26" s="488"/>
      <c r="X26" s="494"/>
      <c r="Y26" s="446"/>
      <c r="Z26" s="505"/>
      <c r="AA26" s="488"/>
      <c r="AB26" s="488"/>
      <c r="AC26" s="488"/>
      <c r="AD26" s="494"/>
      <c r="AE26" s="446"/>
      <c r="AF26" s="513"/>
      <c r="AG26" s="500"/>
      <c r="AH26" s="500"/>
      <c r="AI26" s="500"/>
      <c r="AJ26" s="501"/>
      <c r="AK26" s="540"/>
      <c r="AL26" s="684"/>
      <c r="AM26" s="500"/>
      <c r="AN26" s="500"/>
      <c r="AO26" s="500"/>
      <c r="AP26" s="500"/>
      <c r="AQ26" s="500"/>
      <c r="AR26" s="501"/>
    </row>
    <row r="27" spans="1:44">
      <c r="A27" s="66" t="s">
        <v>64</v>
      </c>
      <c r="B27" s="493"/>
      <c r="C27" s="488"/>
      <c r="D27" s="488"/>
      <c r="E27" s="488"/>
      <c r="F27" s="488"/>
      <c r="G27" s="488"/>
      <c r="H27" s="488"/>
      <c r="I27" s="488"/>
      <c r="J27" s="488"/>
      <c r="K27" s="488"/>
      <c r="L27" s="488"/>
      <c r="M27" s="491"/>
      <c r="N27" s="488"/>
      <c r="O27" s="488"/>
      <c r="P27" s="488"/>
      <c r="Q27" s="488"/>
      <c r="R27" s="488"/>
      <c r="S27" s="491"/>
      <c r="T27" s="488"/>
      <c r="U27" s="488"/>
      <c r="V27" s="488"/>
      <c r="W27" s="488"/>
      <c r="X27" s="488"/>
      <c r="Y27" s="491"/>
      <c r="Z27" s="488"/>
      <c r="AA27" s="488"/>
      <c r="AB27" s="488"/>
      <c r="AC27" s="488"/>
      <c r="AD27" s="488"/>
      <c r="AE27" s="491"/>
      <c r="AF27" s="500"/>
      <c r="AG27" s="500"/>
      <c r="AH27" s="500"/>
      <c r="AI27" s="500"/>
      <c r="AJ27" s="500"/>
      <c r="AK27" s="512"/>
      <c r="AL27" s="512"/>
      <c r="AM27" s="500"/>
      <c r="AN27" s="500"/>
      <c r="AO27" s="500"/>
      <c r="AP27" s="500"/>
      <c r="AQ27" s="500"/>
      <c r="AR27" s="501"/>
    </row>
    <row r="28" spans="1:44" ht="15.75" thickBot="1">
      <c r="A28" s="51"/>
      <c r="B28" s="493"/>
      <c r="C28" s="488"/>
      <c r="D28" s="488"/>
      <c r="E28" s="488"/>
      <c r="F28" s="488"/>
      <c r="G28" s="488"/>
      <c r="H28" s="488"/>
      <c r="I28" s="488"/>
      <c r="J28" s="488"/>
      <c r="K28" s="488"/>
      <c r="L28" s="488"/>
      <c r="M28" s="488"/>
      <c r="N28" s="488"/>
      <c r="O28" s="488"/>
      <c r="P28" s="488"/>
      <c r="Q28" s="488"/>
      <c r="R28" s="488"/>
      <c r="S28" s="488"/>
      <c r="T28" s="488"/>
      <c r="U28" s="488"/>
      <c r="V28" s="488"/>
      <c r="W28" s="488"/>
      <c r="X28" s="488"/>
      <c r="Y28" s="488"/>
      <c r="Z28" s="488"/>
      <c r="AA28" s="488"/>
      <c r="AB28" s="488"/>
      <c r="AC28" s="488"/>
      <c r="AD28" s="488"/>
      <c r="AE28" s="488"/>
      <c r="AF28" s="500"/>
      <c r="AG28" s="500"/>
      <c r="AH28" s="500"/>
      <c r="AI28" s="500"/>
      <c r="AJ28" s="500"/>
      <c r="AK28" s="500"/>
      <c r="AL28" s="500"/>
      <c r="AM28" s="500"/>
      <c r="AN28" s="500"/>
      <c r="AO28" s="500"/>
      <c r="AP28" s="500"/>
      <c r="AQ28" s="500"/>
      <c r="AR28" s="501"/>
    </row>
    <row r="29" spans="1:44" ht="15.75" thickBot="1">
      <c r="A29" s="125" t="s">
        <v>65</v>
      </c>
      <c r="B29" s="495"/>
      <c r="C29" s="496"/>
      <c r="D29" s="496"/>
      <c r="E29" s="496"/>
      <c r="F29" s="496"/>
      <c r="G29" s="496"/>
      <c r="H29" s="496"/>
      <c r="I29" s="496"/>
      <c r="J29" s="496"/>
      <c r="K29" s="496"/>
      <c r="L29" s="496"/>
      <c r="M29" s="496"/>
      <c r="N29" s="496"/>
      <c r="O29" s="496"/>
      <c r="P29" s="496"/>
      <c r="Q29" s="496"/>
      <c r="R29" s="496"/>
      <c r="S29" s="496"/>
      <c r="T29" s="496"/>
      <c r="U29" s="496"/>
      <c r="V29" s="496"/>
      <c r="W29" s="496"/>
      <c r="X29" s="496"/>
      <c r="Y29" s="496"/>
      <c r="Z29" s="496"/>
      <c r="AA29" s="496"/>
      <c r="AB29" s="496"/>
      <c r="AC29" s="496"/>
      <c r="AD29" s="496"/>
      <c r="AE29" s="502"/>
      <c r="AF29" s="502"/>
      <c r="AG29" s="502"/>
      <c r="AH29" s="502"/>
      <c r="AI29" s="502"/>
      <c r="AJ29" s="502"/>
      <c r="AK29" s="502"/>
      <c r="AL29" s="502"/>
      <c r="AM29" s="502"/>
      <c r="AN29" s="502"/>
      <c r="AO29" s="502"/>
      <c r="AP29" s="502"/>
      <c r="AQ29" s="502"/>
      <c r="AR29" s="503"/>
    </row>
    <row r="30" spans="1:44" ht="15.75" thickBot="1">
      <c r="A30" s="95" t="s">
        <v>66</v>
      </c>
      <c r="B30" s="12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8"/>
    </row>
    <row r="31" spans="1:44" ht="15.75" thickBot="1">
      <c r="A31" s="95" t="s">
        <v>67</v>
      </c>
      <c r="B31" s="12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8"/>
    </row>
    <row r="32" spans="1:44" ht="15.75" thickBot="1">
      <c r="A32" s="95" t="s">
        <v>85</v>
      </c>
      <c r="B32" s="12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8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FF"/>
  </sheetPr>
  <dimension ref="A1:AY32"/>
  <sheetViews>
    <sheetView topLeftCell="A22" workbookViewId="0">
      <selection activeCell="AZ9" sqref="AZ9"/>
    </sheetView>
  </sheetViews>
  <sheetFormatPr baseColWidth="10" defaultColWidth="9.140625" defaultRowHeight="15"/>
  <cols>
    <col min="1" max="1" width="9.140625" style="43"/>
    <col min="2" max="31" width="2.7109375" style="43" customWidth="1"/>
    <col min="32" max="51" width="2.7109375" customWidth="1"/>
  </cols>
  <sheetData>
    <row r="1" spans="1:51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6"/>
      <c r="Z1"/>
      <c r="AA1"/>
      <c r="AB1"/>
      <c r="AC1"/>
      <c r="AD1"/>
      <c r="AE1"/>
    </row>
    <row r="2" spans="1:51" s="100" customFormat="1">
      <c r="A2" s="47"/>
      <c r="B2" s="48" t="s">
        <v>86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50"/>
      <c r="Z2" s="99"/>
      <c r="AA2" s="99"/>
      <c r="AB2" s="99"/>
      <c r="AC2" s="99"/>
      <c r="AD2" s="99"/>
      <c r="AE2" s="99"/>
    </row>
    <row r="3" spans="1:51" ht="15.75" thickBot="1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3"/>
      <c r="Z3"/>
      <c r="AA3"/>
      <c r="AB3"/>
      <c r="AC3"/>
      <c r="AD3"/>
      <c r="AE3"/>
    </row>
    <row r="4" spans="1:51" ht="15.75" thickBo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51" ht="15.75" thickBot="1">
      <c r="A5"/>
      <c r="B5" s="54" t="s">
        <v>87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K5" s="405" t="s">
        <v>240</v>
      </c>
      <c r="AL5" s="97"/>
      <c r="AM5" s="97"/>
      <c r="AN5" s="97"/>
      <c r="AO5" s="97"/>
      <c r="AP5" s="97"/>
      <c r="AQ5" s="97"/>
      <c r="AR5" s="97"/>
      <c r="AS5" s="98"/>
    </row>
    <row r="6" spans="1:51" ht="15.75" thickBot="1">
      <c r="A6"/>
      <c r="B6"/>
      <c r="C6"/>
      <c r="D6"/>
      <c r="E6"/>
      <c r="F6"/>
      <c r="G6"/>
      <c r="H6"/>
      <c r="I6" s="64"/>
      <c r="J6"/>
      <c r="K6"/>
      <c r="L6"/>
      <c r="M6"/>
      <c r="N6" s="52"/>
      <c r="O6" s="52"/>
      <c r="P6" s="52"/>
      <c r="Q6" s="52"/>
      <c r="R6" s="52"/>
      <c r="S6" s="52"/>
      <c r="T6" s="52"/>
      <c r="U6" s="52"/>
      <c r="V6"/>
      <c r="W6"/>
      <c r="X6"/>
      <c r="Y6"/>
      <c r="Z6"/>
      <c r="AA6"/>
      <c r="AB6"/>
      <c r="AC6"/>
      <c r="AD6"/>
      <c r="AE6"/>
    </row>
    <row r="7" spans="1:51" ht="16.5" thickTop="1" thickBot="1">
      <c r="A7" s="127" t="s">
        <v>62</v>
      </c>
      <c r="B7" s="57"/>
      <c r="C7" s="57"/>
      <c r="D7" s="56" t="s">
        <v>219</v>
      </c>
      <c r="E7" s="57"/>
      <c r="F7" s="57"/>
      <c r="G7" s="57"/>
      <c r="H7" s="408"/>
      <c r="I7" s="64"/>
      <c r="J7" s="63"/>
      <c r="K7" s="64"/>
      <c r="L7" s="64"/>
      <c r="M7" s="120"/>
      <c r="N7" s="63" t="s">
        <v>88</v>
      </c>
      <c r="O7" s="63"/>
      <c r="P7" s="64"/>
      <c r="Q7" s="64"/>
      <c r="R7" s="64"/>
      <c r="S7" s="64"/>
      <c r="T7" s="64"/>
      <c r="U7"/>
      <c r="V7" s="129"/>
      <c r="W7" s="45"/>
      <c r="X7" s="45"/>
      <c r="Y7" s="45"/>
      <c r="Z7" s="45"/>
      <c r="AA7" s="45"/>
      <c r="AB7" s="45"/>
      <c r="AC7" s="45"/>
      <c r="AD7" s="45"/>
      <c r="AE7" s="45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2"/>
    </row>
    <row r="8" spans="1:51" ht="15.75" thickBot="1">
      <c r="A8" s="119"/>
      <c r="B8" s="64"/>
      <c r="C8" s="120"/>
      <c r="D8" s="404" t="s">
        <v>92</v>
      </c>
      <c r="E8" s="96"/>
      <c r="F8" s="96"/>
      <c r="G8" s="96"/>
      <c r="H8" s="409"/>
      <c r="I8" s="64"/>
      <c r="J8" s="131"/>
      <c r="K8" s="64"/>
      <c r="L8" s="64"/>
      <c r="M8" s="120"/>
      <c r="N8" s="64"/>
      <c r="O8" s="63"/>
      <c r="P8" s="64"/>
      <c r="Q8" s="64"/>
      <c r="R8" s="63" t="s">
        <v>178</v>
      </c>
      <c r="S8" s="64"/>
      <c r="T8" s="64"/>
      <c r="U8" s="64"/>
      <c r="V8" s="64"/>
      <c r="W8" s="64"/>
      <c r="X8" s="64"/>
      <c r="Y8"/>
      <c r="Z8" s="64"/>
      <c r="AA8" s="64"/>
      <c r="AB8" s="64"/>
      <c r="AC8" s="64"/>
      <c r="AD8" s="64"/>
      <c r="AE8" s="64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9"/>
    </row>
    <row r="9" spans="1:51" ht="16.5" thickTop="1" thickBot="1">
      <c r="A9" s="68"/>
      <c r="B9" s="68"/>
      <c r="C9" s="69"/>
      <c r="D9" s="405" t="s">
        <v>3</v>
      </c>
      <c r="E9" s="97"/>
      <c r="F9" s="97"/>
      <c r="G9" s="97"/>
      <c r="H9" s="410" t="s">
        <v>93</v>
      </c>
      <c r="I9" s="64"/>
      <c r="J9"/>
      <c r="K9"/>
      <c r="L9"/>
      <c r="M9" s="120"/>
      <c r="N9"/>
      <c r="O9" s="70">
        <v>3</v>
      </c>
      <c r="P9"/>
      <c r="Q9"/>
      <c r="R9" s="63" t="s">
        <v>89</v>
      </c>
      <c r="S9"/>
      <c r="T9" s="64"/>
      <c r="U9" s="64"/>
      <c r="V9" s="64"/>
      <c r="W9" s="64"/>
      <c r="X9" s="64"/>
      <c r="Y9"/>
      <c r="Z9" s="64"/>
      <c r="AA9" s="64"/>
      <c r="AB9" s="64"/>
      <c r="AC9" s="64"/>
      <c r="AD9" s="64"/>
      <c r="AE9" s="64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9"/>
    </row>
    <row r="10" spans="1:51" ht="15.75" thickBot="1">
      <c r="A10" s="412"/>
      <c r="B10" s="412"/>
      <c r="C10" s="413"/>
      <c r="D10" s="406"/>
      <c r="E10" s="407"/>
      <c r="F10" s="407"/>
      <c r="G10" s="407"/>
      <c r="H10" s="411"/>
      <c r="I10"/>
      <c r="J10"/>
      <c r="K10"/>
      <c r="L10"/>
      <c r="M10" s="120"/>
      <c r="N10" s="51"/>
      <c r="O10" s="52"/>
      <c r="P10" s="52"/>
      <c r="Q10" s="52"/>
      <c r="R10" s="75" t="s">
        <v>90</v>
      </c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7"/>
    </row>
    <row r="11" spans="1:51" ht="16.5" thickTop="1" thickBo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51" ht="15.75" thickBot="1">
      <c r="A12" s="78" t="s">
        <v>63</v>
      </c>
      <c r="B12" s="95">
        <v>1</v>
      </c>
      <c r="C12" s="95">
        <v>2</v>
      </c>
      <c r="D12" s="95">
        <v>3</v>
      </c>
      <c r="E12" s="95">
        <v>4</v>
      </c>
      <c r="F12" s="95">
        <v>5</v>
      </c>
      <c r="G12" s="95">
        <v>6</v>
      </c>
      <c r="H12" s="95">
        <v>7</v>
      </c>
      <c r="I12" s="95">
        <v>8</v>
      </c>
      <c r="J12" s="95">
        <v>9</v>
      </c>
      <c r="K12" s="95">
        <v>10</v>
      </c>
      <c r="L12" s="95">
        <v>11</v>
      </c>
      <c r="M12" s="95">
        <v>12</v>
      </c>
      <c r="N12" s="95">
        <v>13</v>
      </c>
      <c r="O12" s="95">
        <v>14</v>
      </c>
      <c r="P12" s="95">
        <v>15</v>
      </c>
      <c r="Q12" s="95">
        <v>16</v>
      </c>
      <c r="R12" s="95">
        <v>17</v>
      </c>
      <c r="S12" s="95">
        <v>18</v>
      </c>
      <c r="T12" s="95">
        <v>19</v>
      </c>
      <c r="U12" s="95">
        <v>20</v>
      </c>
      <c r="V12" s="95">
        <v>21</v>
      </c>
      <c r="W12" s="95">
        <v>22</v>
      </c>
      <c r="X12" s="95">
        <v>23</v>
      </c>
      <c r="Y12" s="95">
        <v>24</v>
      </c>
      <c r="Z12" s="95">
        <v>25</v>
      </c>
      <c r="AA12" s="95">
        <v>26</v>
      </c>
      <c r="AB12" s="95">
        <v>27</v>
      </c>
      <c r="AC12" s="95">
        <v>28</v>
      </c>
      <c r="AD12" s="95">
        <v>29</v>
      </c>
      <c r="AE12" s="95">
        <v>30</v>
      </c>
      <c r="AF12" s="132">
        <v>31</v>
      </c>
      <c r="AG12" s="132">
        <v>32</v>
      </c>
      <c r="AH12" s="132">
        <v>33</v>
      </c>
      <c r="AI12" s="132">
        <v>34</v>
      </c>
      <c r="AJ12" s="132">
        <v>35</v>
      </c>
      <c r="AK12" s="132">
        <v>36</v>
      </c>
      <c r="AL12" s="132">
        <v>37</v>
      </c>
      <c r="AM12" s="132">
        <v>38</v>
      </c>
      <c r="AN12" s="132">
        <v>39</v>
      </c>
      <c r="AO12" s="132">
        <v>40</v>
      </c>
      <c r="AP12" s="132">
        <v>41</v>
      </c>
      <c r="AQ12" s="132">
        <v>42</v>
      </c>
      <c r="AR12" s="132">
        <v>43</v>
      </c>
      <c r="AS12" s="132">
        <v>44</v>
      </c>
      <c r="AT12" s="132">
        <v>45</v>
      </c>
      <c r="AU12" s="132">
        <v>46</v>
      </c>
      <c r="AV12" s="132">
        <v>47</v>
      </c>
      <c r="AW12" s="132">
        <v>48</v>
      </c>
      <c r="AX12" s="132">
        <v>49</v>
      </c>
      <c r="AY12" s="132">
        <v>50</v>
      </c>
    </row>
    <row r="13" spans="1:51" ht="7.5" customHeight="1" thickBot="1">
      <c r="A13" s="85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2"/>
    </row>
    <row r="14" spans="1:51">
      <c r="A14" s="80">
        <v>1.1000000000000001</v>
      </c>
      <c r="B14" s="81"/>
      <c r="C14" s="82"/>
      <c r="D14" s="82"/>
      <c r="E14" s="82"/>
      <c r="F14" s="82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486"/>
      <c r="AG14" s="486"/>
      <c r="AH14" s="486"/>
      <c r="AI14" s="486"/>
      <c r="AJ14" s="486"/>
      <c r="AK14" s="486"/>
      <c r="AL14" s="486"/>
      <c r="AM14" s="486"/>
      <c r="AN14" s="486"/>
      <c r="AO14" s="486"/>
      <c r="AP14" s="486"/>
      <c r="AQ14" s="486"/>
      <c r="AR14" s="83"/>
      <c r="AS14" s="486"/>
      <c r="AT14" s="83"/>
      <c r="AU14" s="486"/>
      <c r="AV14" s="486"/>
      <c r="AW14" s="486"/>
      <c r="AX14" s="83"/>
      <c r="AY14" s="84"/>
    </row>
    <row r="15" spans="1:51" ht="15.75" thickBot="1">
      <c r="A15" s="85"/>
      <c r="B15" s="86"/>
      <c r="C15" s="87"/>
      <c r="D15" s="87"/>
      <c r="E15" s="87"/>
      <c r="F15" s="136"/>
      <c r="G15" s="421"/>
      <c r="H15" s="421"/>
      <c r="I15" s="421"/>
      <c r="J15" s="427"/>
      <c r="K15" s="421"/>
      <c r="L15" s="87"/>
      <c r="M15" s="87"/>
      <c r="N15" s="136"/>
      <c r="O15" s="421"/>
      <c r="P15" s="421"/>
      <c r="Q15" s="421"/>
      <c r="R15" s="427"/>
      <c r="S15" s="421"/>
      <c r="T15" s="87"/>
      <c r="U15" s="87"/>
      <c r="V15" s="136"/>
      <c r="W15" s="421"/>
      <c r="X15" s="421"/>
      <c r="Y15" s="421"/>
      <c r="Z15" s="427"/>
      <c r="AA15" s="421"/>
      <c r="AB15" s="87"/>
      <c r="AC15" s="87"/>
      <c r="AD15" s="136"/>
      <c r="AE15" s="421"/>
      <c r="AF15" s="421"/>
      <c r="AG15" s="421"/>
      <c r="AH15" s="427"/>
      <c r="AI15" s="421"/>
      <c r="AJ15" s="87"/>
      <c r="AK15" s="87"/>
      <c r="AL15" s="136"/>
      <c r="AM15" s="421"/>
      <c r="AN15" s="421"/>
      <c r="AO15" s="421"/>
      <c r="AP15" s="427"/>
      <c r="AQ15" s="421"/>
      <c r="AR15" s="87"/>
      <c r="AS15" s="87"/>
      <c r="AT15" s="136"/>
      <c r="AU15" s="421"/>
      <c r="AV15" s="421"/>
      <c r="AW15" s="421"/>
      <c r="AX15" s="427"/>
      <c r="AY15" s="798"/>
    </row>
    <row r="16" spans="1:51">
      <c r="A16" s="80">
        <v>1</v>
      </c>
      <c r="B16" s="86"/>
      <c r="C16" s="87"/>
      <c r="D16" s="87"/>
      <c r="E16" s="87"/>
      <c r="F16" s="136"/>
      <c r="G16" s="421"/>
      <c r="H16" s="421"/>
      <c r="I16" s="424"/>
      <c r="J16" s="529"/>
      <c r="K16" s="423"/>
      <c r="L16" s="87"/>
      <c r="M16" s="87"/>
      <c r="N16" s="136"/>
      <c r="O16" s="421"/>
      <c r="P16" s="421"/>
      <c r="Q16" s="424"/>
      <c r="R16" s="529"/>
      <c r="S16" s="423"/>
      <c r="T16" s="87"/>
      <c r="U16" s="87"/>
      <c r="V16" s="136"/>
      <c r="W16" s="421"/>
      <c r="X16" s="421"/>
      <c r="Y16" s="424"/>
      <c r="Z16" s="529"/>
      <c r="AA16" s="423"/>
      <c r="AB16" s="87"/>
      <c r="AC16" s="87"/>
      <c r="AD16" s="136"/>
      <c r="AE16" s="421"/>
      <c r="AF16" s="421"/>
      <c r="AG16" s="424"/>
      <c r="AH16" s="529"/>
      <c r="AI16" s="423"/>
      <c r="AJ16" s="87"/>
      <c r="AK16" s="87"/>
      <c r="AL16" s="136"/>
      <c r="AM16" s="421"/>
      <c r="AN16" s="421"/>
      <c r="AO16" s="424"/>
      <c r="AP16" s="529"/>
      <c r="AQ16" s="423"/>
      <c r="AR16" s="87"/>
      <c r="AS16" s="87"/>
      <c r="AT16" s="136"/>
      <c r="AU16" s="421"/>
      <c r="AV16" s="421"/>
      <c r="AW16" s="424"/>
      <c r="AX16" s="529"/>
      <c r="AY16" s="799"/>
    </row>
    <row r="17" spans="1:51">
      <c r="A17" s="90"/>
      <c r="B17" s="86"/>
      <c r="C17" s="87"/>
      <c r="D17" s="87"/>
      <c r="E17" s="87"/>
      <c r="F17" s="136"/>
      <c r="G17" s="421"/>
      <c r="H17" s="421"/>
      <c r="I17" s="424"/>
      <c r="J17" s="447"/>
      <c r="K17" s="423"/>
      <c r="L17" s="87"/>
      <c r="M17" s="87"/>
      <c r="N17" s="136"/>
      <c r="O17" s="421"/>
      <c r="P17" s="421"/>
      <c r="Q17" s="424"/>
      <c r="R17" s="447"/>
      <c r="S17" s="423"/>
      <c r="T17" s="87"/>
      <c r="U17" s="87"/>
      <c r="V17" s="136"/>
      <c r="W17" s="421"/>
      <c r="X17" s="421"/>
      <c r="Y17" s="424"/>
      <c r="Z17" s="447"/>
      <c r="AA17" s="423"/>
      <c r="AB17" s="87"/>
      <c r="AC17" s="87"/>
      <c r="AD17" s="136"/>
      <c r="AE17" s="421"/>
      <c r="AF17" s="421"/>
      <c r="AG17" s="424"/>
      <c r="AH17" s="447"/>
      <c r="AI17" s="423"/>
      <c r="AJ17" s="87"/>
      <c r="AK17" s="87"/>
      <c r="AL17" s="136"/>
      <c r="AM17" s="421"/>
      <c r="AN17" s="421"/>
      <c r="AO17" s="424"/>
      <c r="AP17" s="447"/>
      <c r="AQ17" s="423"/>
      <c r="AR17" s="87"/>
      <c r="AS17" s="87"/>
      <c r="AT17" s="136"/>
      <c r="AU17" s="421"/>
      <c r="AV17" s="421"/>
      <c r="AW17" s="424"/>
      <c r="AX17" s="447"/>
      <c r="AY17" s="799"/>
    </row>
    <row r="18" spans="1:51" ht="15.75" thickBot="1">
      <c r="A18" s="85"/>
      <c r="B18" s="86"/>
      <c r="C18" s="87"/>
      <c r="D18" s="87"/>
      <c r="E18" s="87"/>
      <c r="F18" s="136"/>
      <c r="G18" s="421"/>
      <c r="H18" s="421"/>
      <c r="I18" s="424"/>
      <c r="J18" s="447"/>
      <c r="K18" s="423"/>
      <c r="L18" s="87"/>
      <c r="M18" s="87"/>
      <c r="N18" s="136"/>
      <c r="O18" s="421"/>
      <c r="P18" s="421"/>
      <c r="Q18" s="424"/>
      <c r="R18" s="447"/>
      <c r="S18" s="423"/>
      <c r="T18" s="87"/>
      <c r="U18" s="87"/>
      <c r="V18" s="136"/>
      <c r="W18" s="421"/>
      <c r="X18" s="421"/>
      <c r="Y18" s="424"/>
      <c r="Z18" s="447"/>
      <c r="AA18" s="423"/>
      <c r="AB18" s="87"/>
      <c r="AC18" s="87"/>
      <c r="AD18" s="136"/>
      <c r="AE18" s="421"/>
      <c r="AF18" s="421"/>
      <c r="AG18" s="424"/>
      <c r="AH18" s="447"/>
      <c r="AI18" s="423"/>
      <c r="AJ18" s="87"/>
      <c r="AK18" s="87"/>
      <c r="AL18" s="136"/>
      <c r="AM18" s="421"/>
      <c r="AN18" s="421"/>
      <c r="AO18" s="424"/>
      <c r="AP18" s="447"/>
      <c r="AQ18" s="423"/>
      <c r="AR18" s="87"/>
      <c r="AS18" s="87"/>
      <c r="AT18" s="136"/>
      <c r="AU18" s="421"/>
      <c r="AV18" s="421"/>
      <c r="AW18" s="424"/>
      <c r="AX18" s="447"/>
      <c r="AY18" s="799"/>
    </row>
    <row r="19" spans="1:51">
      <c r="A19" s="80">
        <v>0.85</v>
      </c>
      <c r="B19" s="86"/>
      <c r="C19" s="87"/>
      <c r="D19" s="87"/>
      <c r="E19" s="87"/>
      <c r="F19" s="136"/>
      <c r="G19" s="421"/>
      <c r="H19" s="421"/>
      <c r="I19" s="424"/>
      <c r="J19" s="447"/>
      <c r="K19" s="423"/>
      <c r="L19" s="87"/>
      <c r="M19" s="87"/>
      <c r="N19" s="136"/>
      <c r="O19" s="421"/>
      <c r="P19" s="421"/>
      <c r="Q19" s="424"/>
      <c r="R19" s="447"/>
      <c r="S19" s="423"/>
      <c r="T19" s="87"/>
      <c r="U19" s="87"/>
      <c r="V19" s="136"/>
      <c r="W19" s="421"/>
      <c r="X19" s="421"/>
      <c r="Y19" s="424"/>
      <c r="Z19" s="447"/>
      <c r="AA19" s="423"/>
      <c r="AB19" s="87"/>
      <c r="AC19" s="87"/>
      <c r="AD19" s="136"/>
      <c r="AE19" s="421"/>
      <c r="AF19" s="421"/>
      <c r="AG19" s="424"/>
      <c r="AH19" s="447"/>
      <c r="AI19" s="423"/>
      <c r="AJ19" s="87"/>
      <c r="AK19" s="87"/>
      <c r="AL19" s="136"/>
      <c r="AM19" s="421"/>
      <c r="AN19" s="421"/>
      <c r="AO19" s="424"/>
      <c r="AP19" s="447"/>
      <c r="AQ19" s="423"/>
      <c r="AR19" s="87"/>
      <c r="AS19" s="87"/>
      <c r="AT19" s="136"/>
      <c r="AU19" s="421"/>
      <c r="AV19" s="421"/>
      <c r="AW19" s="424"/>
      <c r="AX19" s="447"/>
      <c r="AY19" s="799"/>
    </row>
    <row r="20" spans="1:51">
      <c r="A20" s="90"/>
      <c r="B20" s="86"/>
      <c r="C20" s="87"/>
      <c r="D20" s="87"/>
      <c r="E20" s="87"/>
      <c r="F20" s="136"/>
      <c r="G20" s="421"/>
      <c r="H20" s="421"/>
      <c r="I20" s="424"/>
      <c r="J20" s="447"/>
      <c r="K20" s="423"/>
      <c r="L20" s="87"/>
      <c r="M20" s="87"/>
      <c r="N20" s="136"/>
      <c r="O20" s="421"/>
      <c r="P20" s="421"/>
      <c r="Q20" s="424"/>
      <c r="R20" s="447"/>
      <c r="S20" s="423"/>
      <c r="T20" s="87"/>
      <c r="U20" s="87"/>
      <c r="V20" s="136"/>
      <c r="W20" s="421"/>
      <c r="X20" s="421"/>
      <c r="Y20" s="424"/>
      <c r="Z20" s="447"/>
      <c r="AA20" s="423"/>
      <c r="AB20" s="87"/>
      <c r="AC20" s="87"/>
      <c r="AD20" s="136"/>
      <c r="AE20" s="421"/>
      <c r="AF20" s="421"/>
      <c r="AG20" s="424"/>
      <c r="AH20" s="447"/>
      <c r="AI20" s="423"/>
      <c r="AJ20" s="87"/>
      <c r="AK20" s="87"/>
      <c r="AL20" s="136"/>
      <c r="AM20" s="421"/>
      <c r="AN20" s="421"/>
      <c r="AO20" s="424"/>
      <c r="AP20" s="447"/>
      <c r="AQ20" s="423"/>
      <c r="AR20" s="87"/>
      <c r="AS20" s="87"/>
      <c r="AT20" s="136"/>
      <c r="AU20" s="421"/>
      <c r="AV20" s="421"/>
      <c r="AW20" s="424"/>
      <c r="AX20" s="447"/>
      <c r="AY20" s="799"/>
    </row>
    <row r="21" spans="1:51" ht="15.75" thickBot="1">
      <c r="A21" s="85"/>
      <c r="B21" s="86"/>
      <c r="C21" s="87"/>
      <c r="D21" s="87"/>
      <c r="E21" s="87"/>
      <c r="F21" s="199"/>
      <c r="G21" s="427"/>
      <c r="H21" s="427"/>
      <c r="I21" s="469"/>
      <c r="J21" s="447"/>
      <c r="K21" s="423"/>
      <c r="L21" s="87"/>
      <c r="M21" s="87"/>
      <c r="N21" s="199"/>
      <c r="O21" s="427"/>
      <c r="P21" s="427"/>
      <c r="Q21" s="469"/>
      <c r="R21" s="447"/>
      <c r="S21" s="423"/>
      <c r="T21" s="87"/>
      <c r="U21" s="87"/>
      <c r="V21" s="199"/>
      <c r="W21" s="427"/>
      <c r="X21" s="427"/>
      <c r="Y21" s="469"/>
      <c r="Z21" s="447"/>
      <c r="AA21" s="423"/>
      <c r="AB21" s="87"/>
      <c r="AC21" s="87"/>
      <c r="AD21" s="199"/>
      <c r="AE21" s="427"/>
      <c r="AF21" s="427"/>
      <c r="AG21" s="469"/>
      <c r="AH21" s="447"/>
      <c r="AI21" s="423"/>
      <c r="AJ21" s="87"/>
      <c r="AK21" s="87"/>
      <c r="AL21" s="199"/>
      <c r="AM21" s="427"/>
      <c r="AN21" s="427"/>
      <c r="AO21" s="469"/>
      <c r="AP21" s="447"/>
      <c r="AQ21" s="423"/>
      <c r="AR21" s="87"/>
      <c r="AS21" s="87"/>
      <c r="AT21" s="199"/>
      <c r="AU21" s="427"/>
      <c r="AV21" s="427"/>
      <c r="AW21" s="469"/>
      <c r="AX21" s="447"/>
      <c r="AY21" s="799"/>
    </row>
    <row r="22" spans="1:51">
      <c r="A22" s="80">
        <v>0.7</v>
      </c>
      <c r="B22" s="86"/>
      <c r="C22" s="87"/>
      <c r="D22" s="87"/>
      <c r="E22" s="105"/>
      <c r="F22" s="524"/>
      <c r="G22" s="440"/>
      <c r="H22" s="440"/>
      <c r="I22" s="525"/>
      <c r="J22" s="526"/>
      <c r="K22" s="521"/>
      <c r="L22" s="87"/>
      <c r="M22" s="105"/>
      <c r="N22" s="524"/>
      <c r="O22" s="440"/>
      <c r="P22" s="440"/>
      <c r="Q22" s="525"/>
      <c r="R22" s="526"/>
      <c r="S22" s="521"/>
      <c r="T22" s="87"/>
      <c r="U22" s="105"/>
      <c r="V22" s="524"/>
      <c r="W22" s="440"/>
      <c r="X22" s="440"/>
      <c r="Y22" s="525"/>
      <c r="Z22" s="526"/>
      <c r="AA22" s="521"/>
      <c r="AB22" s="87"/>
      <c r="AC22" s="105"/>
      <c r="AD22" s="524"/>
      <c r="AE22" s="440"/>
      <c r="AF22" s="440"/>
      <c r="AG22" s="525"/>
      <c r="AH22" s="526"/>
      <c r="AI22" s="521"/>
      <c r="AJ22" s="87"/>
      <c r="AK22" s="105"/>
      <c r="AL22" s="524"/>
      <c r="AM22" s="440"/>
      <c r="AN22" s="440"/>
      <c r="AO22" s="525"/>
      <c r="AP22" s="526"/>
      <c r="AQ22" s="521"/>
      <c r="AR22" s="87"/>
      <c r="AS22" s="105"/>
      <c r="AT22" s="524"/>
      <c r="AU22" s="440"/>
      <c r="AV22" s="440"/>
      <c r="AW22" s="525"/>
      <c r="AX22" s="526"/>
      <c r="AY22" s="800"/>
    </row>
    <row r="23" spans="1:51" ht="15.75" thickBot="1">
      <c r="A23" s="85"/>
      <c r="B23" s="91"/>
      <c r="C23" s="92"/>
      <c r="D23" s="92"/>
      <c r="E23" s="109"/>
      <c r="F23" s="527"/>
      <c r="G23" s="442"/>
      <c r="H23" s="442"/>
      <c r="I23" s="528"/>
      <c r="J23" s="526"/>
      <c r="K23" s="522"/>
      <c r="L23" s="92"/>
      <c r="M23" s="109"/>
      <c r="N23" s="527"/>
      <c r="O23" s="442"/>
      <c r="P23" s="442"/>
      <c r="Q23" s="528"/>
      <c r="R23" s="526"/>
      <c r="S23" s="522"/>
      <c r="T23" s="92"/>
      <c r="U23" s="109"/>
      <c r="V23" s="527"/>
      <c r="W23" s="442"/>
      <c r="X23" s="442"/>
      <c r="Y23" s="528"/>
      <c r="Z23" s="526"/>
      <c r="AA23" s="522"/>
      <c r="AB23" s="92"/>
      <c r="AC23" s="109"/>
      <c r="AD23" s="527"/>
      <c r="AE23" s="442"/>
      <c r="AF23" s="442"/>
      <c r="AG23" s="528"/>
      <c r="AH23" s="526"/>
      <c r="AI23" s="522"/>
      <c r="AJ23" s="92"/>
      <c r="AK23" s="109"/>
      <c r="AL23" s="527"/>
      <c r="AM23" s="442"/>
      <c r="AN23" s="442"/>
      <c r="AO23" s="528"/>
      <c r="AP23" s="526"/>
      <c r="AQ23" s="522"/>
      <c r="AR23" s="92"/>
      <c r="AS23" s="109"/>
      <c r="AT23" s="527"/>
      <c r="AU23" s="442"/>
      <c r="AV23" s="442"/>
      <c r="AW23" s="528"/>
      <c r="AX23" s="526"/>
      <c r="AY23" s="801"/>
    </row>
    <row r="24" spans="1:51">
      <c r="A24" s="80">
        <v>0.6</v>
      </c>
      <c r="B24" s="377"/>
      <c r="C24" s="400"/>
      <c r="D24" s="378"/>
      <c r="E24" s="378"/>
      <c r="F24" s="378"/>
      <c r="G24" s="378"/>
      <c r="H24" s="379"/>
      <c r="I24" s="379"/>
      <c r="J24" s="379"/>
      <c r="K24" s="379"/>
      <c r="L24" s="378"/>
      <c r="M24" s="378"/>
      <c r="N24" s="378"/>
      <c r="O24" s="378"/>
      <c r="P24" s="379"/>
      <c r="Q24" s="379"/>
      <c r="R24" s="379"/>
      <c r="S24" s="379"/>
      <c r="T24" s="378"/>
      <c r="U24" s="378"/>
      <c r="V24" s="378"/>
      <c r="W24" s="378"/>
      <c r="X24" s="379"/>
      <c r="Y24" s="379"/>
      <c r="Z24" s="379"/>
      <c r="AA24" s="379"/>
      <c r="AB24" s="378"/>
      <c r="AC24" s="378"/>
      <c r="AD24" s="378"/>
      <c r="AE24" s="378"/>
      <c r="AF24" s="379"/>
      <c r="AG24" s="379"/>
      <c r="AH24" s="379"/>
      <c r="AI24" s="379"/>
      <c r="AJ24" s="378"/>
      <c r="AK24" s="378"/>
      <c r="AL24" s="378"/>
      <c r="AM24" s="378"/>
      <c r="AN24" s="379"/>
      <c r="AO24" s="379"/>
      <c r="AP24" s="379"/>
      <c r="AQ24" s="379"/>
      <c r="AR24" s="378"/>
      <c r="AS24" s="379"/>
      <c r="AT24" s="379"/>
      <c r="AU24" s="378"/>
      <c r="AV24" s="379"/>
      <c r="AW24" s="379"/>
      <c r="AX24" s="379"/>
      <c r="AY24" s="802"/>
    </row>
    <row r="25" spans="1:51">
      <c r="A25" s="90"/>
      <c r="B25" s="384"/>
      <c r="C25" s="380"/>
      <c r="D25" s="380"/>
      <c r="E25" s="380"/>
      <c r="F25" s="380"/>
      <c r="G25" s="380"/>
      <c r="H25" s="380"/>
      <c r="I25" s="380"/>
      <c r="J25" s="380"/>
      <c r="K25" s="380"/>
      <c r="L25" s="380"/>
      <c r="M25" s="380"/>
      <c r="N25" s="380"/>
      <c r="O25" s="380"/>
      <c r="P25" s="380"/>
      <c r="Q25" s="380"/>
      <c r="R25" s="380"/>
      <c r="S25" s="380"/>
      <c r="T25" s="380"/>
      <c r="U25" s="380"/>
      <c r="V25" s="380"/>
      <c r="W25" s="380"/>
      <c r="X25" s="380"/>
      <c r="Y25" s="380"/>
      <c r="Z25" s="380"/>
      <c r="AA25" s="380"/>
      <c r="AB25" s="380"/>
      <c r="AC25" s="380"/>
      <c r="AD25" s="380"/>
      <c r="AE25" s="380"/>
      <c r="AF25" s="381"/>
      <c r="AG25" s="381"/>
      <c r="AH25" s="381"/>
      <c r="AI25" s="381"/>
      <c r="AJ25" s="381"/>
      <c r="AK25" s="381"/>
      <c r="AL25" s="381"/>
      <c r="AM25" s="381"/>
      <c r="AN25" s="402"/>
      <c r="AO25" s="385"/>
      <c r="AP25" s="386"/>
      <c r="AQ25" s="385"/>
      <c r="AR25" s="381"/>
      <c r="AS25" s="402"/>
      <c r="AT25" s="385"/>
      <c r="AU25" s="385"/>
      <c r="AV25" s="386"/>
      <c r="AW25" s="385"/>
      <c r="AX25" s="385"/>
      <c r="AY25" s="387"/>
    </row>
    <row r="26" spans="1:51" ht="15.75" thickBot="1">
      <c r="A26" s="85"/>
      <c r="B26" s="384"/>
      <c r="C26" s="380"/>
      <c r="D26" s="380"/>
      <c r="E26" s="380"/>
      <c r="F26" s="380"/>
      <c r="G26" s="380"/>
      <c r="H26" s="380"/>
      <c r="I26" s="380"/>
      <c r="J26" s="380"/>
      <c r="K26" s="380"/>
      <c r="L26" s="380"/>
      <c r="M26" s="380"/>
      <c r="N26" s="380"/>
      <c r="O26" s="380"/>
      <c r="P26" s="380"/>
      <c r="Q26" s="380"/>
      <c r="R26" s="380"/>
      <c r="S26" s="380"/>
      <c r="T26" s="380"/>
      <c r="U26" s="380"/>
      <c r="V26" s="380"/>
      <c r="W26" s="380"/>
      <c r="X26" s="380"/>
      <c r="Y26" s="380"/>
      <c r="Z26" s="380"/>
      <c r="AA26" s="380"/>
      <c r="AB26" s="380"/>
      <c r="AC26" s="380"/>
      <c r="AD26" s="380"/>
      <c r="AE26" s="380"/>
      <c r="AF26" s="381"/>
      <c r="AG26" s="381"/>
      <c r="AH26" s="523"/>
      <c r="AI26" s="381"/>
      <c r="AJ26" s="381"/>
      <c r="AK26" s="381"/>
      <c r="AL26" s="381"/>
      <c r="AM26" s="381"/>
      <c r="AN26" s="381"/>
      <c r="AO26" s="381"/>
      <c r="AP26" s="381"/>
      <c r="AQ26" s="381"/>
      <c r="AR26" s="381"/>
      <c r="AS26" s="381"/>
      <c r="AT26" s="381"/>
      <c r="AU26" s="381"/>
      <c r="AV26" s="381"/>
      <c r="AW26" s="381"/>
      <c r="AX26" s="381"/>
      <c r="AY26" s="388"/>
    </row>
    <row r="27" spans="1:51">
      <c r="A27" s="90" t="s">
        <v>64</v>
      </c>
      <c r="B27" s="384"/>
      <c r="C27" s="380"/>
      <c r="D27" s="380"/>
      <c r="E27" s="380"/>
      <c r="F27" s="380"/>
      <c r="G27" s="380"/>
      <c r="H27" s="380"/>
      <c r="I27" s="380"/>
      <c r="J27" s="380"/>
      <c r="K27" s="380"/>
      <c r="L27" s="380"/>
      <c r="M27" s="380"/>
      <c r="N27" s="380"/>
      <c r="O27" s="380"/>
      <c r="P27" s="380"/>
      <c r="Q27" s="380"/>
      <c r="R27" s="380"/>
      <c r="S27" s="380"/>
      <c r="T27" s="380"/>
      <c r="U27" s="380"/>
      <c r="V27" s="380"/>
      <c r="W27" s="380"/>
      <c r="X27" s="380"/>
      <c r="Y27" s="380"/>
      <c r="Z27" s="380"/>
      <c r="AA27" s="380"/>
      <c r="AB27" s="380"/>
      <c r="AC27" s="380"/>
      <c r="AD27" s="380"/>
      <c r="AE27" s="380"/>
      <c r="AF27" s="381"/>
      <c r="AG27" s="381"/>
      <c r="AH27" s="381"/>
      <c r="AI27" s="381"/>
      <c r="AJ27" s="381"/>
      <c r="AK27" s="381"/>
      <c r="AL27" s="381"/>
      <c r="AM27" s="381"/>
      <c r="AN27" s="381"/>
      <c r="AO27" s="381"/>
      <c r="AP27" s="381"/>
      <c r="AQ27" s="381"/>
      <c r="AR27" s="381"/>
      <c r="AS27" s="381"/>
      <c r="AT27" s="381"/>
      <c r="AU27" s="381"/>
      <c r="AV27" s="381"/>
      <c r="AW27" s="381"/>
      <c r="AX27" s="381"/>
      <c r="AY27" s="388"/>
    </row>
    <row r="28" spans="1:51" ht="15.75" thickBot="1">
      <c r="A28" s="85"/>
      <c r="B28" s="384"/>
      <c r="C28" s="380"/>
      <c r="D28" s="380"/>
      <c r="E28" s="380"/>
      <c r="F28" s="380"/>
      <c r="G28" s="380"/>
      <c r="H28" s="380"/>
      <c r="I28" s="380"/>
      <c r="J28" s="380"/>
      <c r="K28" s="380"/>
      <c r="L28" s="380"/>
      <c r="M28" s="380"/>
      <c r="N28" s="380"/>
      <c r="O28" s="380"/>
      <c r="P28" s="380"/>
      <c r="Q28" s="380"/>
      <c r="R28" s="380"/>
      <c r="S28" s="380"/>
      <c r="T28" s="380"/>
      <c r="U28" s="380"/>
      <c r="V28" s="380"/>
      <c r="W28" s="380"/>
      <c r="X28" s="380"/>
      <c r="Y28" s="380"/>
      <c r="Z28" s="380"/>
      <c r="AA28" s="380"/>
      <c r="AB28" s="380"/>
      <c r="AC28" s="380"/>
      <c r="AD28" s="380"/>
      <c r="AE28" s="380"/>
      <c r="AF28" s="381"/>
      <c r="AG28" s="381"/>
      <c r="AH28" s="381"/>
      <c r="AI28" s="381"/>
      <c r="AJ28" s="381"/>
      <c r="AK28" s="381"/>
      <c r="AL28" s="381"/>
      <c r="AM28" s="381"/>
      <c r="AN28" s="381"/>
      <c r="AO28" s="381"/>
      <c r="AP28" s="381"/>
      <c r="AQ28" s="381"/>
      <c r="AR28" s="381"/>
      <c r="AS28" s="381"/>
      <c r="AT28" s="381"/>
      <c r="AU28" s="381"/>
      <c r="AV28" s="381"/>
      <c r="AW28" s="381"/>
      <c r="AX28" s="381"/>
      <c r="AY28" s="388"/>
    </row>
    <row r="29" spans="1:51" ht="15.75" thickBot="1">
      <c r="A29" s="85" t="s">
        <v>65</v>
      </c>
      <c r="B29" s="389"/>
      <c r="C29" s="390"/>
      <c r="D29" s="390"/>
      <c r="E29" s="390"/>
      <c r="F29" s="390"/>
      <c r="G29" s="390"/>
      <c r="H29" s="390"/>
      <c r="I29" s="390"/>
      <c r="J29" s="390"/>
      <c r="K29" s="390"/>
      <c r="L29" s="390"/>
      <c r="M29" s="390"/>
      <c r="N29" s="390"/>
      <c r="O29" s="390"/>
      <c r="P29" s="390"/>
      <c r="Q29" s="390"/>
      <c r="R29" s="390"/>
      <c r="S29" s="390"/>
      <c r="T29" s="390"/>
      <c r="U29" s="390"/>
      <c r="V29" s="390"/>
      <c r="W29" s="390"/>
      <c r="X29" s="390"/>
      <c r="Y29" s="390"/>
      <c r="Z29" s="390"/>
      <c r="AA29" s="390"/>
      <c r="AB29" s="390"/>
      <c r="AC29" s="390"/>
      <c r="AD29" s="390"/>
      <c r="AE29" s="390"/>
      <c r="AF29" s="391"/>
      <c r="AG29" s="391"/>
      <c r="AH29" s="391"/>
      <c r="AI29" s="391"/>
      <c r="AJ29" s="391"/>
      <c r="AK29" s="391"/>
      <c r="AL29" s="391"/>
      <c r="AM29" s="391"/>
      <c r="AN29" s="391"/>
      <c r="AO29" s="391"/>
      <c r="AP29" s="391"/>
      <c r="AQ29" s="391"/>
      <c r="AR29" s="391"/>
      <c r="AS29" s="391"/>
      <c r="AT29" s="391"/>
      <c r="AU29" s="391"/>
      <c r="AV29" s="391"/>
      <c r="AW29" s="391"/>
      <c r="AX29" s="391"/>
      <c r="AY29" s="392"/>
    </row>
    <row r="30" spans="1:51" ht="15.75" thickBot="1">
      <c r="A30" s="95" t="s">
        <v>66</v>
      </c>
      <c r="B30" s="12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8"/>
    </row>
    <row r="31" spans="1:51" ht="15.75" thickBot="1">
      <c r="A31" s="95" t="s">
        <v>67</v>
      </c>
      <c r="B31" s="12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8"/>
      <c r="AT31" s="97"/>
      <c r="AU31" s="97"/>
      <c r="AV31" s="97"/>
      <c r="AW31" s="97"/>
      <c r="AX31" s="97"/>
      <c r="AY31" s="98"/>
    </row>
    <row r="32" spans="1:51" ht="15.75" thickBot="1">
      <c r="A32" s="95" t="s">
        <v>85</v>
      </c>
      <c r="B32" s="12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8"/>
      <c r="AT32" s="97"/>
      <c r="AU32" s="97"/>
      <c r="AV32" s="97"/>
      <c r="AW32" s="97"/>
      <c r="AX32" s="97"/>
      <c r="AY32" s="9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FF"/>
    <pageSetUpPr fitToPage="1"/>
  </sheetPr>
  <dimension ref="A1:AY32"/>
  <sheetViews>
    <sheetView topLeftCell="A13" zoomScaleNormal="100" workbookViewId="0">
      <selection activeCell="BG21" sqref="BG21"/>
    </sheetView>
  </sheetViews>
  <sheetFormatPr baseColWidth="10" defaultColWidth="3.85546875" defaultRowHeight="15"/>
  <cols>
    <col min="1" max="1" width="7" style="43" customWidth="1"/>
    <col min="2" max="31" width="2.7109375" style="43" customWidth="1"/>
    <col min="32" max="51" width="2.7109375" customWidth="1"/>
  </cols>
  <sheetData>
    <row r="1" spans="1:51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6"/>
      <c r="Z1"/>
      <c r="AA1"/>
      <c r="AB1"/>
      <c r="AC1"/>
      <c r="AD1"/>
      <c r="AE1"/>
    </row>
    <row r="2" spans="1:51" s="100" customFormat="1">
      <c r="A2" s="47"/>
      <c r="B2" s="48" t="s">
        <v>86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50"/>
      <c r="Z2" s="99"/>
      <c r="AA2" s="99"/>
      <c r="AB2" s="99"/>
      <c r="AC2" s="99"/>
      <c r="AD2" s="99"/>
      <c r="AE2" s="99"/>
    </row>
    <row r="3" spans="1:51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3"/>
      <c r="Z3"/>
      <c r="AA3"/>
      <c r="AB3"/>
      <c r="AC3"/>
      <c r="AD3"/>
      <c r="AE3"/>
    </row>
    <row r="4" spans="1:51" ht="15.75" thickBo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51" ht="15.75" thickBot="1">
      <c r="A5"/>
      <c r="B5" s="54" t="s">
        <v>61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N5" s="405" t="s">
        <v>240</v>
      </c>
      <c r="AO5" s="97"/>
      <c r="AP5" s="97"/>
      <c r="AQ5" s="97"/>
      <c r="AR5" s="97"/>
      <c r="AS5" s="97"/>
      <c r="AT5" s="97"/>
      <c r="AU5" s="97"/>
      <c r="AV5" s="98"/>
    </row>
    <row r="6" spans="1:51" ht="15.75" thickBot="1">
      <c r="A6"/>
      <c r="B6"/>
      <c r="C6"/>
      <c r="D6"/>
      <c r="E6"/>
      <c r="F6"/>
      <c r="G6"/>
      <c r="H6"/>
      <c r="I6" s="64"/>
      <c r="J6"/>
      <c r="K6"/>
      <c r="L6"/>
      <c r="M6"/>
      <c r="N6" s="52"/>
      <c r="O6" s="52"/>
      <c r="P6" s="52"/>
      <c r="Q6" s="52"/>
      <c r="R6" s="52"/>
      <c r="S6" s="52"/>
      <c r="T6" s="52"/>
      <c r="U6" s="52"/>
      <c r="V6"/>
      <c r="W6"/>
      <c r="X6"/>
      <c r="Y6"/>
      <c r="Z6"/>
      <c r="AA6"/>
      <c r="AB6"/>
      <c r="AC6"/>
      <c r="AD6"/>
      <c r="AE6"/>
    </row>
    <row r="7" spans="1:51" ht="15.75" thickTop="1">
      <c r="A7" s="127" t="s">
        <v>77</v>
      </c>
      <c r="B7" s="57"/>
      <c r="C7" s="57"/>
      <c r="D7" s="56" t="s">
        <v>6</v>
      </c>
      <c r="E7" s="57"/>
      <c r="F7" s="57"/>
      <c r="G7" s="128"/>
      <c r="H7" s="408"/>
      <c r="I7" s="64"/>
      <c r="J7" s="63"/>
      <c r="K7" s="64"/>
      <c r="L7" s="64"/>
      <c r="M7" s="120"/>
      <c r="N7" s="63" t="s">
        <v>88</v>
      </c>
      <c r="O7" s="63"/>
      <c r="P7" s="64"/>
      <c r="Q7" s="64"/>
      <c r="R7" s="64"/>
      <c r="S7" s="64"/>
      <c r="T7" s="64"/>
      <c r="U7"/>
      <c r="V7" s="129"/>
      <c r="W7" s="45"/>
      <c r="X7" s="45"/>
      <c r="Y7" s="45"/>
      <c r="Z7" s="45"/>
      <c r="AA7" s="45"/>
      <c r="AB7" s="45"/>
      <c r="AC7" s="45"/>
      <c r="AD7" s="45"/>
      <c r="AE7" s="45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2"/>
    </row>
    <row r="8" spans="1:51" ht="15.75" thickBot="1">
      <c r="A8" s="71"/>
      <c r="B8" s="72"/>
      <c r="C8" s="72"/>
      <c r="D8" s="73" t="s">
        <v>92</v>
      </c>
      <c r="E8" s="72"/>
      <c r="F8" s="72"/>
      <c r="G8" s="130"/>
      <c r="H8" s="826" t="s">
        <v>220</v>
      </c>
      <c r="I8" s="64"/>
      <c r="J8" s="131"/>
      <c r="K8" s="64"/>
      <c r="L8" s="64"/>
      <c r="M8" s="120"/>
      <c r="N8" s="64"/>
      <c r="O8" s="63"/>
      <c r="P8" s="64"/>
      <c r="Q8" s="64"/>
      <c r="R8" s="63" t="s">
        <v>178</v>
      </c>
      <c r="S8" s="64"/>
      <c r="T8" s="64"/>
      <c r="U8" s="64"/>
      <c r="V8" s="64"/>
      <c r="W8" s="64"/>
      <c r="X8" s="64"/>
      <c r="Y8"/>
      <c r="Z8" s="64"/>
      <c r="AA8" s="64"/>
      <c r="AB8" s="64"/>
      <c r="AC8" s="64"/>
      <c r="AD8" s="64"/>
      <c r="AE8" s="64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9"/>
    </row>
    <row r="9" spans="1:51" ht="16.5" thickTop="1" thickBot="1">
      <c r="A9"/>
      <c r="B9"/>
      <c r="C9"/>
      <c r="D9"/>
      <c r="E9"/>
      <c r="F9"/>
      <c r="G9"/>
      <c r="H9"/>
      <c r="I9" s="64"/>
      <c r="J9"/>
      <c r="K9"/>
      <c r="L9"/>
      <c r="M9" s="120"/>
      <c r="N9"/>
      <c r="O9" s="70">
        <v>3</v>
      </c>
      <c r="P9"/>
      <c r="Q9"/>
      <c r="R9" s="63" t="s">
        <v>89</v>
      </c>
      <c r="S9"/>
      <c r="T9" s="64"/>
      <c r="U9" s="64"/>
      <c r="V9" s="64"/>
      <c r="W9" s="64"/>
      <c r="X9" s="64"/>
      <c r="Y9"/>
      <c r="Z9" s="64"/>
      <c r="AA9" s="64"/>
      <c r="AB9" s="64"/>
      <c r="AC9" s="64"/>
      <c r="AD9" s="64"/>
      <c r="AE9" s="64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9"/>
    </row>
    <row r="10" spans="1:51">
      <c r="A10"/>
      <c r="B10"/>
      <c r="C10"/>
      <c r="D10"/>
      <c r="E10"/>
      <c r="F10"/>
      <c r="G10"/>
      <c r="H10"/>
      <c r="I10"/>
      <c r="J10"/>
      <c r="K10"/>
      <c r="L10"/>
      <c r="M10" s="120"/>
      <c r="N10" s="51"/>
      <c r="O10" s="52"/>
      <c r="P10" s="52"/>
      <c r="Q10" s="52"/>
      <c r="R10" s="75" t="s">
        <v>90</v>
      </c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7"/>
    </row>
    <row r="11" spans="1:51" ht="15.75" thickBo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51" ht="15.75" thickBot="1">
      <c r="A12" s="78" t="s">
        <v>63</v>
      </c>
      <c r="B12" s="95">
        <v>1</v>
      </c>
      <c r="C12" s="95">
        <v>2</v>
      </c>
      <c r="D12" s="95">
        <v>3</v>
      </c>
      <c r="E12" s="95">
        <v>4</v>
      </c>
      <c r="F12" s="95">
        <v>5</v>
      </c>
      <c r="G12" s="95">
        <v>6</v>
      </c>
      <c r="H12" s="95">
        <v>7</v>
      </c>
      <c r="I12" s="95">
        <v>8</v>
      </c>
      <c r="J12" s="95">
        <v>9</v>
      </c>
      <c r="K12" s="95">
        <v>10</v>
      </c>
      <c r="L12" s="95">
        <v>11</v>
      </c>
      <c r="M12" s="95">
        <v>12</v>
      </c>
      <c r="N12" s="95">
        <v>13</v>
      </c>
      <c r="O12" s="95">
        <v>14</v>
      </c>
      <c r="P12" s="95">
        <v>15</v>
      </c>
      <c r="Q12" s="95">
        <v>16</v>
      </c>
      <c r="R12" s="95">
        <v>17</v>
      </c>
      <c r="S12" s="95">
        <v>18</v>
      </c>
      <c r="T12" s="95">
        <v>19</v>
      </c>
      <c r="U12" s="95">
        <v>20</v>
      </c>
      <c r="V12" s="95">
        <v>21</v>
      </c>
      <c r="W12" s="95">
        <v>22</v>
      </c>
      <c r="X12" s="95">
        <v>23</v>
      </c>
      <c r="Y12" s="95">
        <v>24</v>
      </c>
      <c r="Z12" s="95">
        <v>25</v>
      </c>
      <c r="AA12" s="95">
        <v>26</v>
      </c>
      <c r="AB12" s="95">
        <v>27</v>
      </c>
      <c r="AC12" s="95">
        <v>28</v>
      </c>
      <c r="AD12" s="95">
        <v>29</v>
      </c>
      <c r="AE12" s="95">
        <v>30</v>
      </c>
      <c r="AF12" s="132">
        <v>31</v>
      </c>
      <c r="AG12" s="132">
        <v>32</v>
      </c>
      <c r="AH12" s="132">
        <v>33</v>
      </c>
      <c r="AI12" s="132">
        <v>34</v>
      </c>
      <c r="AJ12" s="132">
        <v>35</v>
      </c>
      <c r="AK12" s="132">
        <v>36</v>
      </c>
      <c r="AL12" s="132">
        <v>37</v>
      </c>
      <c r="AM12" s="132">
        <v>38</v>
      </c>
      <c r="AN12" s="132">
        <v>39</v>
      </c>
      <c r="AO12" s="132">
        <v>40</v>
      </c>
      <c r="AP12" s="132">
        <v>41</v>
      </c>
      <c r="AQ12" s="132">
        <v>42</v>
      </c>
      <c r="AR12" s="132">
        <v>43</v>
      </c>
      <c r="AS12" s="132">
        <v>44</v>
      </c>
      <c r="AT12" s="132">
        <v>39</v>
      </c>
      <c r="AU12" s="132">
        <v>40</v>
      </c>
      <c r="AV12" s="132">
        <v>41</v>
      </c>
      <c r="AW12" s="132">
        <v>42</v>
      </c>
      <c r="AX12" s="132">
        <v>43</v>
      </c>
      <c r="AY12" s="132">
        <v>44</v>
      </c>
    </row>
    <row r="13" spans="1:51" ht="7.5" customHeight="1" thickBot="1">
      <c r="A13" s="85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2"/>
    </row>
    <row r="14" spans="1:51">
      <c r="A14" s="80">
        <v>1.1000000000000001</v>
      </c>
      <c r="B14" s="81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4"/>
    </row>
    <row r="15" spans="1:51" ht="15.75" thickBot="1">
      <c r="A15" s="85"/>
      <c r="B15" s="86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9"/>
    </row>
    <row r="16" spans="1:51">
      <c r="A16" s="80">
        <v>1</v>
      </c>
      <c r="B16" s="86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9"/>
    </row>
    <row r="17" spans="1:51">
      <c r="A17" s="90"/>
      <c r="B17" s="86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9"/>
    </row>
    <row r="18" spans="1:51" ht="15.75" thickBot="1">
      <c r="A18" s="85"/>
      <c r="B18" s="86"/>
      <c r="C18" s="87"/>
      <c r="D18" s="87"/>
      <c r="E18" s="87"/>
      <c r="F18" s="87"/>
      <c r="G18" s="87"/>
      <c r="H18" s="87"/>
      <c r="I18" s="87"/>
      <c r="J18" s="92"/>
      <c r="K18" s="92"/>
      <c r="L18" s="87"/>
      <c r="M18" s="87"/>
      <c r="N18" s="87"/>
      <c r="O18" s="87"/>
      <c r="P18" s="92"/>
      <c r="Q18" s="92"/>
      <c r="R18" s="87"/>
      <c r="S18" s="87"/>
      <c r="T18" s="87"/>
      <c r="U18" s="87"/>
      <c r="V18" s="92"/>
      <c r="W18" s="92"/>
      <c r="X18" s="87"/>
      <c r="Y18" s="87"/>
      <c r="Z18" s="87"/>
      <c r="AA18" s="87"/>
      <c r="AB18" s="92"/>
      <c r="AC18" s="92"/>
      <c r="AD18" s="87"/>
      <c r="AE18" s="87"/>
      <c r="AF18" s="88"/>
      <c r="AG18" s="88"/>
      <c r="AH18" s="93"/>
      <c r="AI18" s="93"/>
      <c r="AJ18" s="88"/>
      <c r="AK18" s="88"/>
      <c r="AL18" s="88"/>
      <c r="AM18" s="88"/>
      <c r="AN18" s="93"/>
      <c r="AO18" s="93"/>
      <c r="AP18" s="88"/>
      <c r="AQ18" s="88"/>
      <c r="AR18" s="88"/>
      <c r="AS18" s="88"/>
      <c r="AT18" s="93"/>
      <c r="AU18" s="93"/>
      <c r="AV18" s="88"/>
      <c r="AW18" s="88"/>
      <c r="AX18" s="88"/>
      <c r="AY18" s="89"/>
    </row>
    <row r="19" spans="1:51">
      <c r="A19" s="80">
        <v>0.85</v>
      </c>
      <c r="B19" s="86"/>
      <c r="C19" s="87"/>
      <c r="D19" s="87"/>
      <c r="E19" s="87"/>
      <c r="F19" s="87"/>
      <c r="G19" s="87"/>
      <c r="H19" s="87"/>
      <c r="I19" s="105"/>
      <c r="J19" s="296"/>
      <c r="K19" s="297"/>
      <c r="L19" s="106"/>
      <c r="M19" s="87"/>
      <c r="N19" s="87"/>
      <c r="O19" s="105"/>
      <c r="P19" s="296"/>
      <c r="Q19" s="297"/>
      <c r="R19" s="106"/>
      <c r="S19" s="87"/>
      <c r="T19" s="87"/>
      <c r="U19" s="105"/>
      <c r="V19" s="296"/>
      <c r="W19" s="297"/>
      <c r="X19" s="106"/>
      <c r="Y19" s="87"/>
      <c r="Z19" s="87"/>
      <c r="AA19" s="105"/>
      <c r="AB19" s="296"/>
      <c r="AC19" s="297"/>
      <c r="AD19" s="106"/>
      <c r="AE19" s="87"/>
      <c r="AF19" s="88"/>
      <c r="AG19" s="89"/>
      <c r="AH19" s="299"/>
      <c r="AI19" s="298"/>
      <c r="AJ19" s="108"/>
      <c r="AK19" s="88"/>
      <c r="AL19" s="88"/>
      <c r="AM19" s="89"/>
      <c r="AN19" s="299"/>
      <c r="AO19" s="298"/>
      <c r="AP19" s="108"/>
      <c r="AQ19" s="88"/>
      <c r="AR19" s="88"/>
      <c r="AS19" s="89"/>
      <c r="AT19" s="299"/>
      <c r="AU19" s="298"/>
      <c r="AV19" s="108"/>
      <c r="AW19" s="88"/>
      <c r="AX19" s="88"/>
      <c r="AY19" s="89"/>
    </row>
    <row r="20" spans="1:51">
      <c r="A20" s="90"/>
      <c r="B20" s="86"/>
      <c r="C20" s="87"/>
      <c r="D20" s="87"/>
      <c r="E20" s="87"/>
      <c r="F20" s="87"/>
      <c r="G20" s="87"/>
      <c r="H20" s="87"/>
      <c r="I20" s="105"/>
      <c r="J20" s="290"/>
      <c r="K20" s="285"/>
      <c r="L20" s="106"/>
      <c r="M20" s="87"/>
      <c r="N20" s="87"/>
      <c r="O20" s="105"/>
      <c r="P20" s="290"/>
      <c r="Q20" s="285"/>
      <c r="R20" s="106"/>
      <c r="S20" s="87"/>
      <c r="T20" s="87"/>
      <c r="U20" s="105"/>
      <c r="V20" s="290"/>
      <c r="W20" s="285"/>
      <c r="X20" s="106"/>
      <c r="Y20" s="87"/>
      <c r="Z20" s="87"/>
      <c r="AA20" s="105"/>
      <c r="AB20" s="290"/>
      <c r="AC20" s="285"/>
      <c r="AD20" s="106"/>
      <c r="AE20" s="87"/>
      <c r="AF20" s="88"/>
      <c r="AG20" s="89"/>
      <c r="AH20" s="300"/>
      <c r="AI20" s="293"/>
      <c r="AJ20" s="108"/>
      <c r="AK20" s="88"/>
      <c r="AL20" s="88"/>
      <c r="AM20" s="89"/>
      <c r="AN20" s="300"/>
      <c r="AO20" s="293"/>
      <c r="AP20" s="108"/>
      <c r="AQ20" s="88"/>
      <c r="AR20" s="88"/>
      <c r="AS20" s="89"/>
      <c r="AT20" s="300"/>
      <c r="AU20" s="293"/>
      <c r="AV20" s="108"/>
      <c r="AW20" s="88"/>
      <c r="AX20" s="88"/>
      <c r="AY20" s="89"/>
    </row>
    <row r="21" spans="1:51" ht="15.75" thickBot="1">
      <c r="A21" s="85"/>
      <c r="B21" s="241"/>
      <c r="C21" s="151"/>
      <c r="D21" s="151"/>
      <c r="E21" s="151"/>
      <c r="F21" s="151"/>
      <c r="G21" s="151"/>
      <c r="H21" s="151"/>
      <c r="I21" s="152"/>
      <c r="J21" s="290"/>
      <c r="K21" s="285"/>
      <c r="L21" s="91"/>
      <c r="M21" s="92"/>
      <c r="N21" s="92"/>
      <c r="O21" s="109"/>
      <c r="P21" s="290"/>
      <c r="Q21" s="285"/>
      <c r="R21" s="91"/>
      <c r="S21" s="92"/>
      <c r="T21" s="92"/>
      <c r="U21" s="109"/>
      <c r="V21" s="290"/>
      <c r="W21" s="285"/>
      <c r="X21" s="91"/>
      <c r="Y21" s="92"/>
      <c r="Z21" s="92"/>
      <c r="AA21" s="109"/>
      <c r="AB21" s="290"/>
      <c r="AC21" s="285"/>
      <c r="AD21" s="91"/>
      <c r="AE21" s="92"/>
      <c r="AF21" s="93"/>
      <c r="AG21" s="94"/>
      <c r="AH21" s="300"/>
      <c r="AI21" s="293"/>
      <c r="AJ21" s="111"/>
      <c r="AK21" s="93"/>
      <c r="AL21" s="93"/>
      <c r="AM21" s="94"/>
      <c r="AN21" s="300"/>
      <c r="AO21" s="293"/>
      <c r="AP21" s="91"/>
      <c r="AQ21" s="92"/>
      <c r="AR21" s="93"/>
      <c r="AS21" s="94"/>
      <c r="AT21" s="300"/>
      <c r="AU21" s="293"/>
      <c r="AV21" s="842"/>
      <c r="AW21" s="88"/>
      <c r="AX21" s="88"/>
      <c r="AY21" s="89"/>
    </row>
    <row r="22" spans="1:51">
      <c r="A22" s="80">
        <v>0.7</v>
      </c>
      <c r="B22" s="358"/>
      <c r="C22" s="283"/>
      <c r="D22" s="283"/>
      <c r="E22" s="283"/>
      <c r="F22" s="403"/>
      <c r="G22" s="283"/>
      <c r="H22" s="283"/>
      <c r="I22" s="283"/>
      <c r="J22" s="290"/>
      <c r="K22" s="284"/>
      <c r="L22" s="282"/>
      <c r="M22" s="282"/>
      <c r="N22" s="282"/>
      <c r="O22" s="283"/>
      <c r="P22" s="284"/>
      <c r="Q22" s="284"/>
      <c r="R22" s="282"/>
      <c r="S22" s="282"/>
      <c r="T22" s="282"/>
      <c r="U22" s="282"/>
      <c r="V22" s="284"/>
      <c r="W22" s="284"/>
      <c r="X22" s="282"/>
      <c r="Y22" s="282"/>
      <c r="Z22" s="282"/>
      <c r="AA22" s="282"/>
      <c r="AB22" s="284"/>
      <c r="AC22" s="284"/>
      <c r="AD22" s="282"/>
      <c r="AE22" s="282"/>
      <c r="AF22" s="292"/>
      <c r="AG22" s="292"/>
      <c r="AH22" s="291"/>
      <c r="AI22" s="291"/>
      <c r="AJ22" s="292"/>
      <c r="AK22" s="292"/>
      <c r="AL22" s="292"/>
      <c r="AM22" s="292"/>
      <c r="AN22" s="291"/>
      <c r="AO22" s="282"/>
      <c r="AP22" s="292"/>
      <c r="AQ22" s="282"/>
      <c r="AR22" s="292"/>
      <c r="AS22" s="292"/>
      <c r="AT22" s="291"/>
      <c r="AU22" s="293"/>
      <c r="AV22" s="842"/>
      <c r="AW22" s="88"/>
      <c r="AX22" s="88"/>
      <c r="AY22" s="89"/>
    </row>
    <row r="23" spans="1:51" ht="15.75" thickBot="1">
      <c r="A23" s="85"/>
      <c r="B23" s="286"/>
      <c r="C23" s="284"/>
      <c r="D23" s="284"/>
      <c r="E23" s="284"/>
      <c r="F23" s="290"/>
      <c r="G23" s="284"/>
      <c r="H23" s="284"/>
      <c r="I23" s="284"/>
      <c r="J23" s="290"/>
      <c r="K23" s="284"/>
      <c r="L23" s="284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  <c r="Z23" s="284"/>
      <c r="AA23" s="284"/>
      <c r="AB23" s="284"/>
      <c r="AC23" s="284"/>
      <c r="AD23" s="284"/>
      <c r="AE23" s="284"/>
      <c r="AF23" s="291"/>
      <c r="AG23" s="291"/>
      <c r="AH23" s="291"/>
      <c r="AI23" s="291"/>
      <c r="AJ23" s="291"/>
      <c r="AK23" s="291"/>
      <c r="AL23" s="291"/>
      <c r="AM23" s="291"/>
      <c r="AN23" s="291"/>
      <c r="AO23" s="284"/>
      <c r="AP23" s="291"/>
      <c r="AQ23" s="284"/>
      <c r="AR23" s="291"/>
      <c r="AS23" s="291"/>
      <c r="AT23" s="291"/>
      <c r="AU23" s="293"/>
      <c r="AV23" s="111"/>
      <c r="AW23" s="93"/>
      <c r="AX23" s="93"/>
      <c r="AY23" s="94"/>
    </row>
    <row r="24" spans="1:51">
      <c r="A24" s="80">
        <v>0.6</v>
      </c>
      <c r="B24" s="281"/>
      <c r="C24" s="301" t="s">
        <v>74</v>
      </c>
      <c r="D24" s="282"/>
      <c r="E24" s="282"/>
      <c r="F24" s="282"/>
      <c r="G24" s="282"/>
      <c r="H24" s="282"/>
      <c r="I24" s="282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  <c r="AA24" s="284"/>
      <c r="AB24" s="284"/>
      <c r="AC24" s="284"/>
      <c r="AD24" s="284"/>
      <c r="AE24" s="284"/>
      <c r="AF24" s="291"/>
      <c r="AG24" s="291"/>
      <c r="AH24" s="291"/>
      <c r="AI24" s="291"/>
      <c r="AJ24" s="291"/>
      <c r="AK24" s="291"/>
      <c r="AL24" s="291"/>
      <c r="AM24" s="284"/>
      <c r="AN24" s="284"/>
      <c r="AO24" s="291"/>
      <c r="AP24" s="291"/>
      <c r="AQ24" s="291"/>
      <c r="AR24" s="291"/>
      <c r="AS24" s="291"/>
      <c r="AT24" s="291"/>
      <c r="AU24" s="291"/>
      <c r="AV24" s="292" t="s">
        <v>91</v>
      </c>
      <c r="AW24" s="292"/>
      <c r="AX24" s="292"/>
      <c r="AY24" s="302"/>
    </row>
    <row r="25" spans="1:51">
      <c r="A25" s="90"/>
      <c r="B25" s="286"/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4"/>
      <c r="X25" s="284"/>
      <c r="Y25" s="284"/>
      <c r="Z25" s="284"/>
      <c r="AA25" s="284"/>
      <c r="AB25" s="284"/>
      <c r="AC25" s="284"/>
      <c r="AD25" s="284"/>
      <c r="AE25" s="284"/>
      <c r="AF25" s="291"/>
      <c r="AG25" s="291"/>
      <c r="AH25" s="291"/>
      <c r="AI25" s="291"/>
      <c r="AJ25" s="291"/>
      <c r="AK25" s="291"/>
      <c r="AL25" s="291"/>
      <c r="AM25" s="284"/>
      <c r="AN25" s="284"/>
      <c r="AO25" s="291"/>
      <c r="AP25" s="291"/>
      <c r="AQ25" s="291"/>
      <c r="AR25" s="291"/>
      <c r="AS25" s="291"/>
      <c r="AT25" s="291"/>
      <c r="AU25" s="291"/>
      <c r="AV25" s="287"/>
      <c r="AW25" s="291"/>
      <c r="AX25" s="291"/>
      <c r="AY25" s="293"/>
    </row>
    <row r="26" spans="1:51" ht="15.75" thickBot="1">
      <c r="A26" s="85"/>
      <c r="B26" s="286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91"/>
      <c r="AG26" s="291"/>
      <c r="AH26" s="291"/>
      <c r="AI26" s="291"/>
      <c r="AJ26" s="291"/>
      <c r="AK26" s="291"/>
      <c r="AL26" s="291"/>
      <c r="AM26" s="284"/>
      <c r="AN26" s="284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3"/>
    </row>
    <row r="27" spans="1:51">
      <c r="A27" s="90" t="s">
        <v>64</v>
      </c>
      <c r="B27" s="286"/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291"/>
      <c r="AG27" s="291"/>
      <c r="AH27" s="291"/>
      <c r="AI27" s="291"/>
      <c r="AJ27" s="291"/>
      <c r="AK27" s="291"/>
      <c r="AL27" s="291"/>
      <c r="AM27" s="284"/>
      <c r="AN27" s="284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3"/>
    </row>
    <row r="28" spans="1:51" ht="15.75" thickBot="1">
      <c r="A28" s="85"/>
      <c r="B28" s="286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284"/>
      <c r="S28" s="284"/>
      <c r="T28" s="284"/>
      <c r="U28" s="284"/>
      <c r="V28" s="284"/>
      <c r="W28" s="284"/>
      <c r="X28" s="284"/>
      <c r="Y28" s="284"/>
      <c r="Z28" s="284"/>
      <c r="AA28" s="284"/>
      <c r="AB28" s="284"/>
      <c r="AC28" s="284"/>
      <c r="AD28" s="284"/>
      <c r="AE28" s="284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3"/>
    </row>
    <row r="29" spans="1:51" ht="15.75" thickBot="1">
      <c r="A29" s="85" t="s">
        <v>65</v>
      </c>
      <c r="B29" s="288"/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89"/>
      <c r="R29" s="289"/>
      <c r="S29" s="289"/>
      <c r="T29" s="289"/>
      <c r="U29" s="289"/>
      <c r="V29" s="289"/>
      <c r="W29" s="289"/>
      <c r="X29" s="289"/>
      <c r="Y29" s="289"/>
      <c r="Z29" s="289"/>
      <c r="AA29" s="289"/>
      <c r="AB29" s="289"/>
      <c r="AC29" s="289"/>
      <c r="AD29" s="289"/>
      <c r="AE29" s="289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4"/>
      <c r="AS29" s="294"/>
      <c r="AT29" s="294"/>
      <c r="AU29" s="294"/>
      <c r="AV29" s="294"/>
      <c r="AW29" s="294"/>
      <c r="AX29" s="294"/>
      <c r="AY29" s="295"/>
    </row>
    <row r="30" spans="1:51" ht="15.75" thickBot="1">
      <c r="A30" s="95" t="s">
        <v>66</v>
      </c>
      <c r="B30" s="12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8"/>
    </row>
    <row r="31" spans="1:51" ht="15.75" thickBot="1">
      <c r="A31" s="95" t="s">
        <v>67</v>
      </c>
      <c r="B31" s="12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8"/>
    </row>
    <row r="32" spans="1:51" ht="15.75" thickBot="1">
      <c r="A32" s="95" t="s">
        <v>85</v>
      </c>
      <c r="B32" s="12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8"/>
    </row>
  </sheetData>
  <pageMargins left="0.7" right="0.7" top="0.75" bottom="0.75" header="0.51180555555555496" footer="0.51180555555555496"/>
  <pageSetup paperSize="9" firstPageNumber="0" orientation="landscape" horizontalDpi="4294967293" vertic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FF"/>
  </sheetPr>
  <dimension ref="A1:AY32"/>
  <sheetViews>
    <sheetView topLeftCell="A10" zoomScaleNormal="100" workbookViewId="0">
      <selection activeCell="BA8" sqref="BA8"/>
    </sheetView>
  </sheetViews>
  <sheetFormatPr baseColWidth="10" defaultColWidth="9.140625" defaultRowHeight="15"/>
  <cols>
    <col min="1" max="1" width="9.5703125" style="43"/>
    <col min="2" max="31" width="2.7109375" style="43"/>
    <col min="32" max="44" width="2.7109375"/>
    <col min="45" max="51" width="2.7109375" customWidth="1"/>
    <col min="52" max="1025" width="3.85546875"/>
  </cols>
  <sheetData>
    <row r="1" spans="1:51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6"/>
      <c r="Z1"/>
      <c r="AA1"/>
      <c r="AB1"/>
      <c r="AC1"/>
      <c r="AD1"/>
      <c r="AE1"/>
    </row>
    <row r="2" spans="1:51" s="100" customFormat="1">
      <c r="A2" s="47"/>
      <c r="B2" s="48" t="s">
        <v>86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50"/>
      <c r="Z2" s="99"/>
      <c r="AA2" s="99"/>
      <c r="AB2" s="99"/>
      <c r="AC2" s="99"/>
      <c r="AD2" s="99"/>
      <c r="AE2" s="99"/>
    </row>
    <row r="3" spans="1:51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3"/>
      <c r="Z3"/>
      <c r="AA3"/>
      <c r="AB3"/>
      <c r="AC3"/>
      <c r="AD3"/>
      <c r="AE3"/>
    </row>
    <row r="4" spans="1:51" ht="15.75" thickBo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51" ht="15.75" thickBot="1">
      <c r="A5"/>
      <c r="B5" s="54" t="s">
        <v>87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J5" s="405" t="s">
        <v>240</v>
      </c>
      <c r="AK5" s="97"/>
      <c r="AL5" s="97"/>
      <c r="AM5" s="97"/>
      <c r="AN5" s="97"/>
      <c r="AO5" s="97"/>
      <c r="AP5" s="97"/>
      <c r="AQ5" s="97"/>
      <c r="AR5" s="98"/>
    </row>
    <row r="6" spans="1:51" ht="15.75" thickBot="1">
      <c r="A6"/>
      <c r="B6"/>
      <c r="C6"/>
      <c r="D6"/>
      <c r="E6"/>
      <c r="F6"/>
      <c r="G6"/>
      <c r="H6"/>
      <c r="I6" s="64"/>
      <c r="J6"/>
      <c r="K6"/>
      <c r="L6"/>
      <c r="M6"/>
      <c r="N6" s="52"/>
      <c r="O6" s="52"/>
      <c r="P6" s="52"/>
      <c r="Q6" s="52"/>
      <c r="R6" s="52"/>
      <c r="S6" s="52"/>
      <c r="T6" s="52"/>
      <c r="U6" s="52"/>
      <c r="V6"/>
      <c r="W6"/>
      <c r="X6"/>
      <c r="Y6"/>
      <c r="Z6"/>
      <c r="AA6"/>
      <c r="AB6"/>
      <c r="AC6"/>
      <c r="AD6"/>
      <c r="AE6"/>
    </row>
    <row r="7" spans="1:51" ht="16.5" thickTop="1" thickBot="1">
      <c r="A7" s="127" t="s">
        <v>77</v>
      </c>
      <c r="B7" s="57"/>
      <c r="C7" s="57"/>
      <c r="D7" s="755" t="s">
        <v>216</v>
      </c>
      <c r="E7" s="756"/>
      <c r="F7" s="756"/>
      <c r="G7" s="757"/>
      <c r="H7" s="59"/>
      <c r="I7" s="64"/>
      <c r="J7" s="63"/>
      <c r="K7" s="64"/>
      <c r="L7" s="64"/>
      <c r="M7" s="120"/>
      <c r="N7" s="63" t="s">
        <v>88</v>
      </c>
      <c r="O7" s="63"/>
      <c r="P7" s="64"/>
      <c r="Q7" s="64"/>
      <c r="R7" s="64"/>
      <c r="S7" s="64"/>
      <c r="T7" s="64"/>
      <c r="U7"/>
      <c r="V7" s="129"/>
      <c r="W7" s="45"/>
      <c r="X7" s="45"/>
      <c r="Y7" s="45"/>
      <c r="Z7" s="45"/>
      <c r="AA7" s="45"/>
      <c r="AB7" s="45"/>
      <c r="AC7" s="45"/>
      <c r="AD7" s="45"/>
      <c r="AE7" s="45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2"/>
    </row>
    <row r="8" spans="1:51" ht="16.5" thickTop="1" thickBot="1">
      <c r="A8" s="119"/>
      <c r="B8" s="64"/>
      <c r="C8" s="64"/>
      <c r="D8" s="758" t="s">
        <v>181</v>
      </c>
      <c r="E8" s="123"/>
      <c r="F8" s="123"/>
      <c r="G8" s="759"/>
      <c r="H8" s="752"/>
      <c r="I8" s="64"/>
      <c r="J8" s="131"/>
      <c r="K8" s="64"/>
      <c r="L8" s="64"/>
      <c r="M8" s="120"/>
      <c r="N8" s="64"/>
      <c r="O8" s="63"/>
      <c r="P8" s="64"/>
      <c r="Q8" s="64"/>
      <c r="R8" s="63" t="s">
        <v>178</v>
      </c>
      <c r="S8" s="64"/>
      <c r="T8" s="64"/>
      <c r="U8" s="64"/>
      <c r="V8" s="64"/>
      <c r="W8" s="64"/>
      <c r="X8" s="64"/>
      <c r="Y8"/>
      <c r="Z8" s="64"/>
      <c r="AA8" s="64"/>
      <c r="AB8" s="64"/>
      <c r="AC8" s="64"/>
      <c r="AD8" s="64"/>
      <c r="AE8" s="64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9"/>
    </row>
    <row r="9" spans="1:51" ht="16.5" thickTop="1" thickBot="1">
      <c r="A9" s="68"/>
      <c r="B9" s="68"/>
      <c r="C9" s="68"/>
      <c r="D9" s="760" t="s">
        <v>217</v>
      </c>
      <c r="E9" s="761"/>
      <c r="F9" s="761"/>
      <c r="G9" s="762"/>
      <c r="H9" s="753" t="s">
        <v>218</v>
      </c>
      <c r="I9" s="64"/>
      <c r="J9"/>
      <c r="K9"/>
      <c r="L9"/>
      <c r="M9" s="120"/>
      <c r="N9"/>
      <c r="O9" s="70">
        <v>3</v>
      </c>
      <c r="P9"/>
      <c r="Q9"/>
      <c r="R9" s="63" t="s">
        <v>89</v>
      </c>
      <c r="S9"/>
      <c r="T9" s="64"/>
      <c r="U9" s="64"/>
      <c r="V9" s="64"/>
      <c r="W9" s="64"/>
      <c r="X9" s="64"/>
      <c r="Y9"/>
      <c r="Z9" s="64"/>
      <c r="AA9" s="64"/>
      <c r="AB9" s="64"/>
      <c r="AC9" s="64"/>
      <c r="AD9" s="64"/>
      <c r="AE9" s="64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9"/>
    </row>
    <row r="10" spans="1:51" ht="16.5" thickTop="1" thickBot="1">
      <c r="A10" s="412"/>
      <c r="B10" s="412"/>
      <c r="C10" s="413"/>
      <c r="D10" s="754"/>
      <c r="E10" s="412"/>
      <c r="F10" s="412"/>
      <c r="G10" s="412"/>
      <c r="H10" s="411"/>
      <c r="I10"/>
      <c r="J10"/>
      <c r="K10"/>
      <c r="L10"/>
      <c r="M10" s="120"/>
      <c r="N10" s="51"/>
      <c r="O10" s="52"/>
      <c r="P10" s="52"/>
      <c r="Q10" s="52"/>
      <c r="R10" s="75" t="s">
        <v>90</v>
      </c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7"/>
    </row>
    <row r="11" spans="1:51" ht="16.5" thickTop="1" thickBo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51" ht="15.75" thickBot="1">
      <c r="A12" s="78" t="s">
        <v>63</v>
      </c>
      <c r="B12" s="95">
        <v>1</v>
      </c>
      <c r="C12" s="95">
        <v>2</v>
      </c>
      <c r="D12" s="95">
        <v>3</v>
      </c>
      <c r="E12" s="95">
        <v>4</v>
      </c>
      <c r="F12" s="95">
        <v>5</v>
      </c>
      <c r="G12" s="95">
        <v>6</v>
      </c>
      <c r="H12" s="95">
        <v>7</v>
      </c>
      <c r="I12" s="95">
        <v>8</v>
      </c>
      <c r="J12" s="95">
        <v>9</v>
      </c>
      <c r="K12" s="95">
        <v>10</v>
      </c>
      <c r="L12" s="95">
        <v>11</v>
      </c>
      <c r="M12" s="95">
        <v>12</v>
      </c>
      <c r="N12" s="95">
        <v>13</v>
      </c>
      <c r="O12" s="95">
        <v>14</v>
      </c>
      <c r="P12" s="95">
        <v>15</v>
      </c>
      <c r="Q12" s="95">
        <v>16</v>
      </c>
      <c r="R12" s="95">
        <v>17</v>
      </c>
      <c r="S12" s="95">
        <v>18</v>
      </c>
      <c r="T12" s="95">
        <v>19</v>
      </c>
      <c r="U12" s="95">
        <v>20</v>
      </c>
      <c r="V12" s="95">
        <v>21</v>
      </c>
      <c r="W12" s="95">
        <v>22</v>
      </c>
      <c r="X12" s="95">
        <v>23</v>
      </c>
      <c r="Y12" s="95">
        <v>24</v>
      </c>
      <c r="Z12" s="95">
        <v>25</v>
      </c>
      <c r="AA12" s="95">
        <v>26</v>
      </c>
      <c r="AB12" s="95">
        <v>27</v>
      </c>
      <c r="AC12" s="95">
        <v>28</v>
      </c>
      <c r="AD12" s="95">
        <v>29</v>
      </c>
      <c r="AE12" s="95">
        <v>30</v>
      </c>
      <c r="AF12" s="132">
        <v>31</v>
      </c>
      <c r="AG12" s="132">
        <v>32</v>
      </c>
      <c r="AH12" s="132">
        <v>33</v>
      </c>
      <c r="AI12" s="132">
        <v>34</v>
      </c>
      <c r="AJ12" s="132">
        <v>35</v>
      </c>
      <c r="AK12" s="132">
        <v>36</v>
      </c>
      <c r="AL12" s="132">
        <v>37</v>
      </c>
      <c r="AM12" s="132">
        <v>38</v>
      </c>
      <c r="AN12" s="132">
        <v>39</v>
      </c>
      <c r="AO12" s="132">
        <v>40</v>
      </c>
      <c r="AP12" s="132">
        <v>41</v>
      </c>
      <c r="AQ12" s="132">
        <v>42</v>
      </c>
      <c r="AR12" s="132">
        <v>43</v>
      </c>
      <c r="AS12" s="132">
        <v>44</v>
      </c>
      <c r="AT12" s="132">
        <v>45</v>
      </c>
      <c r="AU12" s="132">
        <v>46</v>
      </c>
      <c r="AV12" s="132">
        <v>47</v>
      </c>
      <c r="AW12" s="132">
        <v>48</v>
      </c>
      <c r="AX12" s="132">
        <v>49</v>
      </c>
      <c r="AY12" s="132">
        <v>50</v>
      </c>
    </row>
    <row r="13" spans="1:51" ht="7.5" customHeight="1" thickBot="1">
      <c r="A13" s="85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2"/>
    </row>
    <row r="14" spans="1:51">
      <c r="A14" s="80">
        <v>1.1000000000000001</v>
      </c>
      <c r="B14" s="81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4"/>
    </row>
    <row r="15" spans="1:51" ht="15.75" thickBot="1">
      <c r="A15" s="85"/>
      <c r="B15" s="86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151"/>
      <c r="R15" s="151"/>
      <c r="S15" s="87"/>
      <c r="T15" s="87"/>
      <c r="U15" s="87"/>
      <c r="V15" s="87"/>
      <c r="W15" s="151"/>
      <c r="X15" s="151"/>
      <c r="Y15" s="151"/>
      <c r="Z15" s="87"/>
      <c r="AA15" s="87"/>
      <c r="AB15" s="87"/>
      <c r="AC15" s="87"/>
      <c r="AD15" s="87"/>
      <c r="AE15" s="87"/>
      <c r="AF15" s="88"/>
      <c r="AG15" s="325"/>
      <c r="AH15" s="325"/>
      <c r="AI15" s="88"/>
      <c r="AJ15" s="88"/>
      <c r="AK15" s="88"/>
      <c r="AL15" s="88"/>
      <c r="AM15" s="325"/>
      <c r="AN15" s="325"/>
      <c r="AO15" s="88"/>
      <c r="AP15" s="88"/>
      <c r="AQ15" s="88"/>
      <c r="AR15" s="88"/>
      <c r="AS15" s="325"/>
      <c r="AT15" s="325"/>
      <c r="AU15" s="88"/>
      <c r="AV15" s="88"/>
      <c r="AW15" s="88"/>
      <c r="AX15" s="88"/>
      <c r="AY15" s="89"/>
    </row>
    <row r="16" spans="1:51">
      <c r="A16" s="80">
        <v>1</v>
      </c>
      <c r="B16" s="86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393"/>
      <c r="O16" s="374"/>
      <c r="P16" s="87"/>
      <c r="Q16" s="106"/>
      <c r="R16" s="87"/>
      <c r="S16" s="106"/>
      <c r="T16" s="87"/>
      <c r="U16" s="87"/>
      <c r="V16" s="393"/>
      <c r="W16" s="374"/>
      <c r="X16" s="87"/>
      <c r="Y16" s="87"/>
      <c r="Z16" s="106"/>
      <c r="AA16" s="87"/>
      <c r="AB16" s="87"/>
      <c r="AC16" s="87"/>
      <c r="AD16" s="393"/>
      <c r="AE16" s="374"/>
      <c r="AF16" s="323"/>
      <c r="AG16" s="87"/>
      <c r="AH16" s="87"/>
      <c r="AI16" s="108"/>
      <c r="AJ16" s="88"/>
      <c r="AK16" s="88"/>
      <c r="AL16" s="393"/>
      <c r="AM16" s="374"/>
      <c r="AN16" s="87"/>
      <c r="AO16" s="87"/>
      <c r="AP16" s="88"/>
      <c r="AQ16" s="88"/>
      <c r="AR16" s="87"/>
      <c r="AS16" s="87"/>
      <c r="AT16" s="393"/>
      <c r="AU16" s="374"/>
      <c r="AV16" s="88"/>
      <c r="AW16" s="88"/>
      <c r="AX16" s="88"/>
      <c r="AY16" s="89"/>
    </row>
    <row r="17" spans="1:51">
      <c r="A17" s="90"/>
      <c r="B17" s="86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384"/>
      <c r="O17" s="375"/>
      <c r="P17" s="87"/>
      <c r="Q17" s="106"/>
      <c r="R17" s="87"/>
      <c r="S17" s="106"/>
      <c r="T17" s="87"/>
      <c r="U17" s="87"/>
      <c r="V17" s="384"/>
      <c r="W17" s="375"/>
      <c r="X17" s="87"/>
      <c r="Y17" s="87"/>
      <c r="Z17" s="106"/>
      <c r="AA17" s="87"/>
      <c r="AB17" s="87"/>
      <c r="AC17" s="87"/>
      <c r="AD17" s="384"/>
      <c r="AE17" s="375"/>
      <c r="AF17" s="323"/>
      <c r="AG17" s="87"/>
      <c r="AH17" s="87"/>
      <c r="AI17" s="133"/>
      <c r="AJ17" s="88"/>
      <c r="AK17" s="88"/>
      <c r="AL17" s="384"/>
      <c r="AM17" s="375"/>
      <c r="AN17" s="87"/>
      <c r="AO17" s="87"/>
      <c r="AP17" s="108"/>
      <c r="AQ17" s="88"/>
      <c r="AR17" s="87"/>
      <c r="AS17" s="87"/>
      <c r="AT17" s="384"/>
      <c r="AU17" s="375"/>
      <c r="AV17" s="108"/>
      <c r="AW17" s="88"/>
      <c r="AX17" s="88"/>
      <c r="AY17" s="89"/>
    </row>
    <row r="18" spans="1:51" ht="15.75" thickBot="1">
      <c r="A18" s="85"/>
      <c r="B18" s="86"/>
      <c r="C18" s="87"/>
      <c r="D18" s="87"/>
      <c r="E18" s="87"/>
      <c r="F18" s="87"/>
      <c r="G18" s="87"/>
      <c r="H18" s="87"/>
      <c r="I18" s="87"/>
      <c r="J18" s="106"/>
      <c r="K18" s="106"/>
      <c r="L18" s="87"/>
      <c r="M18" s="87"/>
      <c r="N18" s="384"/>
      <c r="O18" s="375"/>
      <c r="P18" s="106"/>
      <c r="Q18" s="106"/>
      <c r="R18" s="106"/>
      <c r="S18" s="106"/>
      <c r="T18" s="87"/>
      <c r="U18" s="87"/>
      <c r="V18" s="384"/>
      <c r="W18" s="375"/>
      <c r="X18" s="87"/>
      <c r="Y18" s="106"/>
      <c r="Z18" s="106"/>
      <c r="AA18" s="87"/>
      <c r="AB18" s="87"/>
      <c r="AC18" s="87"/>
      <c r="AD18" s="384"/>
      <c r="AE18" s="375"/>
      <c r="AF18" s="323"/>
      <c r="AG18" s="87"/>
      <c r="AH18" s="106"/>
      <c r="AI18" s="135"/>
      <c r="AJ18" s="83"/>
      <c r="AK18" s="88"/>
      <c r="AL18" s="384"/>
      <c r="AM18" s="375"/>
      <c r="AN18" s="87"/>
      <c r="AO18" s="106"/>
      <c r="AP18" s="108"/>
      <c r="AQ18" s="88"/>
      <c r="AR18" s="87"/>
      <c r="AS18" s="106"/>
      <c r="AT18" s="384"/>
      <c r="AU18" s="375"/>
      <c r="AV18" s="108"/>
      <c r="AW18" s="88"/>
      <c r="AX18" s="88"/>
      <c r="AY18" s="89"/>
    </row>
    <row r="19" spans="1:51">
      <c r="A19" s="80">
        <v>0.85</v>
      </c>
      <c r="B19" s="86"/>
      <c r="C19" s="87"/>
      <c r="D19" s="87"/>
      <c r="E19" s="87"/>
      <c r="F19" s="87"/>
      <c r="G19" s="87"/>
      <c r="H19" s="87"/>
      <c r="I19" s="82"/>
      <c r="J19" s="102"/>
      <c r="K19" s="87"/>
      <c r="L19" s="102"/>
      <c r="M19" s="87"/>
      <c r="N19" s="399"/>
      <c r="O19" s="375"/>
      <c r="P19" s="102"/>
      <c r="Q19" s="106"/>
      <c r="R19" s="102"/>
      <c r="S19" s="106"/>
      <c r="T19" s="87"/>
      <c r="U19" s="87"/>
      <c r="V19" s="399"/>
      <c r="W19" s="375"/>
      <c r="X19" s="102"/>
      <c r="Y19" s="106"/>
      <c r="Z19" s="102"/>
      <c r="AA19" s="106"/>
      <c r="AB19" s="87"/>
      <c r="AC19" s="87"/>
      <c r="AD19" s="399"/>
      <c r="AE19" s="375"/>
      <c r="AF19" s="324"/>
      <c r="AG19" s="82"/>
      <c r="AH19" s="102"/>
      <c r="AI19" s="135"/>
      <c r="AJ19" s="83"/>
      <c r="AK19" s="88"/>
      <c r="AL19" s="399"/>
      <c r="AM19" s="375"/>
      <c r="AN19" s="82"/>
      <c r="AO19" s="102"/>
      <c r="AP19" s="108"/>
      <c r="AQ19" s="88"/>
      <c r="AR19" s="82"/>
      <c r="AS19" s="102"/>
      <c r="AT19" s="399"/>
      <c r="AU19" s="375"/>
      <c r="AV19" s="108"/>
      <c r="AW19" s="88"/>
      <c r="AX19" s="88"/>
      <c r="AY19" s="89"/>
    </row>
    <row r="20" spans="1:51">
      <c r="A20" s="90"/>
      <c r="B20" s="86"/>
      <c r="C20" s="87"/>
      <c r="D20" s="87"/>
      <c r="E20" s="87"/>
      <c r="F20" s="87"/>
      <c r="G20" s="87"/>
      <c r="H20" s="87"/>
      <c r="I20" s="87"/>
      <c r="J20" s="102"/>
      <c r="K20" s="82"/>
      <c r="L20" s="106"/>
      <c r="M20" s="87"/>
      <c r="N20" s="399"/>
      <c r="O20" s="375"/>
      <c r="P20" s="102"/>
      <c r="Q20" s="106"/>
      <c r="R20" s="102"/>
      <c r="S20" s="106"/>
      <c r="T20" s="87"/>
      <c r="U20" s="87"/>
      <c r="V20" s="399"/>
      <c r="W20" s="375"/>
      <c r="X20" s="102"/>
      <c r="Y20" s="106"/>
      <c r="Z20" s="102"/>
      <c r="AA20" s="106"/>
      <c r="AB20" s="87"/>
      <c r="AC20" s="87"/>
      <c r="AD20" s="399"/>
      <c r="AE20" s="375"/>
      <c r="AF20" s="323"/>
      <c r="AG20" s="87"/>
      <c r="AH20" s="102"/>
      <c r="AI20" s="104"/>
      <c r="AJ20" s="83"/>
      <c r="AK20" s="88"/>
      <c r="AL20" s="399"/>
      <c r="AM20" s="375"/>
      <c r="AN20" s="87"/>
      <c r="AO20" s="102"/>
      <c r="AP20" s="108"/>
      <c r="AQ20" s="88"/>
      <c r="AR20" s="87"/>
      <c r="AS20" s="102"/>
      <c r="AT20" s="399"/>
      <c r="AU20" s="375"/>
      <c r="AV20" s="108"/>
      <c r="AW20" s="88"/>
      <c r="AX20" s="88"/>
      <c r="AY20" s="89"/>
    </row>
    <row r="21" spans="1:51" ht="15.75" thickBot="1">
      <c r="A21" s="85"/>
      <c r="B21" s="86"/>
      <c r="C21" s="87"/>
      <c r="D21" s="87"/>
      <c r="E21" s="87"/>
      <c r="F21" s="87"/>
      <c r="G21" s="87"/>
      <c r="H21" s="87"/>
      <c r="I21" s="92"/>
      <c r="J21" s="137"/>
      <c r="K21" s="138"/>
      <c r="L21" s="139"/>
      <c r="M21" s="92"/>
      <c r="N21" s="399"/>
      <c r="O21" s="375"/>
      <c r="P21" s="102"/>
      <c r="Q21" s="106"/>
      <c r="R21" s="102"/>
      <c r="S21" s="106"/>
      <c r="T21" s="87"/>
      <c r="U21" s="87"/>
      <c r="V21" s="399"/>
      <c r="W21" s="375"/>
      <c r="X21" s="137"/>
      <c r="Y21" s="137"/>
      <c r="Z21" s="137"/>
      <c r="AA21" s="137"/>
      <c r="AB21" s="92"/>
      <c r="AC21" s="138"/>
      <c r="AD21" s="399"/>
      <c r="AE21" s="375"/>
      <c r="AF21" s="102"/>
      <c r="AG21" s="106"/>
      <c r="AH21" s="102"/>
      <c r="AI21" s="106"/>
      <c r="AJ21" s="87"/>
      <c r="AK21" s="87"/>
      <c r="AL21" s="399"/>
      <c r="AM21" s="375"/>
      <c r="AN21" s="92"/>
      <c r="AO21" s="137"/>
      <c r="AP21" s="93"/>
      <c r="AQ21" s="93"/>
      <c r="AR21" s="92"/>
      <c r="AS21" s="137"/>
      <c r="AT21" s="399"/>
      <c r="AU21" s="375"/>
      <c r="AV21" s="102"/>
      <c r="AW21" s="88"/>
      <c r="AX21" s="88"/>
      <c r="AY21" s="89"/>
    </row>
    <row r="22" spans="1:51">
      <c r="A22" s="80">
        <v>0.7</v>
      </c>
      <c r="B22" s="86"/>
      <c r="C22" s="87"/>
      <c r="D22" s="87"/>
      <c r="E22" s="87"/>
      <c r="F22" s="87"/>
      <c r="G22" s="87"/>
      <c r="H22" s="393"/>
      <c r="I22" s="379"/>
      <c r="J22" s="394"/>
      <c r="K22" s="379"/>
      <c r="L22" s="379"/>
      <c r="M22" s="379"/>
      <c r="N22" s="379"/>
      <c r="O22" s="375"/>
      <c r="P22" s="102"/>
      <c r="Q22" s="106"/>
      <c r="R22" s="102"/>
      <c r="S22" s="106"/>
      <c r="T22" s="87"/>
      <c r="U22" s="87"/>
      <c r="V22" s="399"/>
      <c r="W22" s="379"/>
      <c r="X22" s="394"/>
      <c r="Y22" s="379"/>
      <c r="Z22" s="379"/>
      <c r="AA22" s="379"/>
      <c r="AB22" s="379"/>
      <c r="AC22" s="379"/>
      <c r="AD22" s="394"/>
      <c r="AE22" s="375"/>
      <c r="AF22" s="102"/>
      <c r="AG22" s="106"/>
      <c r="AH22" s="102"/>
      <c r="AI22" s="106"/>
      <c r="AJ22" s="87"/>
      <c r="AK22" s="87"/>
      <c r="AL22" s="399"/>
      <c r="AM22" s="395"/>
      <c r="AN22" s="395"/>
      <c r="AO22" s="396"/>
      <c r="AP22" s="395"/>
      <c r="AQ22" s="395"/>
      <c r="AR22" s="395"/>
      <c r="AS22" s="395"/>
      <c r="AT22" s="395"/>
      <c r="AU22" s="375"/>
      <c r="AV22" s="102"/>
      <c r="AW22" s="108"/>
      <c r="AX22" s="88"/>
      <c r="AY22" s="89"/>
    </row>
    <row r="23" spans="1:51" ht="15.75" thickBot="1">
      <c r="A23" s="85"/>
      <c r="B23" s="91"/>
      <c r="C23" s="92"/>
      <c r="D23" s="92"/>
      <c r="E23" s="92"/>
      <c r="F23" s="92"/>
      <c r="G23" s="92"/>
      <c r="H23" s="384"/>
      <c r="I23" s="380"/>
      <c r="J23" s="398"/>
      <c r="K23" s="380"/>
      <c r="L23" s="380"/>
      <c r="M23" s="380"/>
      <c r="N23" s="380"/>
      <c r="O23" s="375"/>
      <c r="P23" s="137"/>
      <c r="Q23" s="137"/>
      <c r="R23" s="137"/>
      <c r="S23" s="137"/>
      <c r="T23" s="92"/>
      <c r="U23" s="138"/>
      <c r="V23" s="399"/>
      <c r="W23" s="380"/>
      <c r="X23" s="380"/>
      <c r="Y23" s="380"/>
      <c r="Z23" s="380"/>
      <c r="AA23" s="380"/>
      <c r="AB23" s="398"/>
      <c r="AC23" s="380"/>
      <c r="AD23" s="380"/>
      <c r="AE23" s="375"/>
      <c r="AF23" s="137"/>
      <c r="AG23" s="137"/>
      <c r="AH23" s="137"/>
      <c r="AI23" s="137"/>
      <c r="AJ23" s="92"/>
      <c r="AK23" s="138"/>
      <c r="AL23" s="399"/>
      <c r="AM23" s="381"/>
      <c r="AN23" s="381"/>
      <c r="AO23" s="381"/>
      <c r="AP23" s="381"/>
      <c r="AQ23" s="381"/>
      <c r="AR23" s="381"/>
      <c r="AS23" s="381"/>
      <c r="AT23" s="381"/>
      <c r="AU23" s="375"/>
      <c r="AV23" s="137"/>
      <c r="AW23" s="326"/>
      <c r="AX23" s="93"/>
      <c r="AY23" s="94"/>
    </row>
    <row r="24" spans="1:51">
      <c r="A24" s="80">
        <v>0.6</v>
      </c>
      <c r="B24" s="377"/>
      <c r="C24" s="400" t="s">
        <v>74</v>
      </c>
      <c r="D24" s="378"/>
      <c r="E24" s="378"/>
      <c r="F24" s="378"/>
      <c r="G24" s="378"/>
      <c r="H24" s="379"/>
      <c r="I24" s="379"/>
      <c r="J24" s="379"/>
      <c r="K24" s="380"/>
      <c r="L24" s="380"/>
      <c r="M24" s="380"/>
      <c r="N24" s="380"/>
      <c r="O24" s="379"/>
      <c r="P24" s="394"/>
      <c r="Q24" s="400"/>
      <c r="R24" s="378"/>
      <c r="S24" s="378"/>
      <c r="T24" s="378"/>
      <c r="U24" s="378"/>
      <c r="V24" s="380"/>
      <c r="W24" s="380"/>
      <c r="X24" s="380"/>
      <c r="Y24" s="380"/>
      <c r="Z24" s="380"/>
      <c r="AA24" s="380"/>
      <c r="AB24" s="380"/>
      <c r="AC24" s="380"/>
      <c r="AD24" s="380"/>
      <c r="AE24" s="379"/>
      <c r="AF24" s="394"/>
      <c r="AG24" s="400"/>
      <c r="AH24" s="378"/>
      <c r="AI24" s="378"/>
      <c r="AJ24" s="378"/>
      <c r="AK24" s="378"/>
      <c r="AL24" s="381"/>
      <c r="AM24" s="381"/>
      <c r="AN24" s="381"/>
      <c r="AO24" s="381"/>
      <c r="AP24" s="401"/>
      <c r="AQ24" s="382"/>
      <c r="AR24" s="382"/>
      <c r="AS24" s="381"/>
      <c r="AT24" s="381"/>
      <c r="AU24" s="379"/>
      <c r="AV24" s="394"/>
      <c r="AW24" s="382"/>
      <c r="AX24" s="382"/>
      <c r="AY24" s="383"/>
    </row>
    <row r="25" spans="1:51">
      <c r="A25" s="90"/>
      <c r="B25" s="384"/>
      <c r="C25" s="380"/>
      <c r="D25" s="380"/>
      <c r="E25" s="380"/>
      <c r="F25" s="380"/>
      <c r="G25" s="380"/>
      <c r="H25" s="380"/>
      <c r="I25" s="380"/>
      <c r="J25" s="380"/>
      <c r="K25" s="380"/>
      <c r="L25" s="380"/>
      <c r="M25" s="380"/>
      <c r="N25" s="380"/>
      <c r="O25" s="380"/>
      <c r="P25" s="380"/>
      <c r="Q25" s="380"/>
      <c r="R25" s="380"/>
      <c r="S25" s="380"/>
      <c r="T25" s="380"/>
      <c r="U25" s="380"/>
      <c r="V25" s="380"/>
      <c r="W25" s="380"/>
      <c r="X25" s="380"/>
      <c r="Y25" s="380"/>
      <c r="Z25" s="380"/>
      <c r="AA25" s="380"/>
      <c r="AB25" s="380"/>
      <c r="AC25" s="380"/>
      <c r="AD25" s="380"/>
      <c r="AE25" s="380"/>
      <c r="AF25" s="380"/>
      <c r="AG25" s="381"/>
      <c r="AH25" s="381"/>
      <c r="AI25" s="381"/>
      <c r="AJ25" s="381"/>
      <c r="AK25" s="381"/>
      <c r="AL25" s="381"/>
      <c r="AM25" s="381"/>
      <c r="AN25" s="402"/>
      <c r="AO25" s="385"/>
      <c r="AP25" s="386"/>
      <c r="AQ25" s="385"/>
      <c r="AR25" s="385"/>
      <c r="AS25" s="381"/>
      <c r="AT25" s="402"/>
      <c r="AU25" s="385"/>
      <c r="AV25" s="386"/>
      <c r="AW25" s="385"/>
      <c r="AX25" s="385"/>
      <c r="AY25" s="387"/>
    </row>
    <row r="26" spans="1:51" ht="15.75" thickBot="1">
      <c r="A26" s="85"/>
      <c r="B26" s="384"/>
      <c r="C26" s="380"/>
      <c r="D26" s="380"/>
      <c r="E26" s="380"/>
      <c r="F26" s="380"/>
      <c r="G26" s="380"/>
      <c r="H26" s="380"/>
      <c r="I26" s="380"/>
      <c r="J26" s="380"/>
      <c r="K26" s="380"/>
      <c r="L26" s="380"/>
      <c r="M26" s="380"/>
      <c r="N26" s="380"/>
      <c r="O26" s="380"/>
      <c r="P26" s="380"/>
      <c r="Q26" s="380"/>
      <c r="R26" s="380"/>
      <c r="S26" s="380"/>
      <c r="T26" s="380"/>
      <c r="U26" s="380"/>
      <c r="V26" s="380"/>
      <c r="W26" s="380"/>
      <c r="X26" s="380"/>
      <c r="Y26" s="380"/>
      <c r="Z26" s="380"/>
      <c r="AA26" s="380"/>
      <c r="AB26" s="380"/>
      <c r="AC26" s="380"/>
      <c r="AD26" s="380"/>
      <c r="AE26" s="380"/>
      <c r="AF26" s="381"/>
      <c r="AG26" s="381"/>
      <c r="AH26" s="381"/>
      <c r="AI26" s="381"/>
      <c r="AJ26" s="381"/>
      <c r="AK26" s="381"/>
      <c r="AL26" s="381"/>
      <c r="AM26" s="381"/>
      <c r="AN26" s="381"/>
      <c r="AO26" s="381"/>
      <c r="AP26" s="381"/>
      <c r="AQ26" s="381"/>
      <c r="AR26" s="381"/>
      <c r="AS26" s="381"/>
      <c r="AT26" s="381"/>
      <c r="AU26" s="381"/>
      <c r="AV26" s="381"/>
      <c r="AW26" s="381"/>
      <c r="AX26" s="381"/>
      <c r="AY26" s="388"/>
    </row>
    <row r="27" spans="1:51">
      <c r="A27" s="90" t="s">
        <v>64</v>
      </c>
      <c r="B27" s="384"/>
      <c r="C27" s="380"/>
      <c r="D27" s="380"/>
      <c r="E27" s="380"/>
      <c r="F27" s="380"/>
      <c r="G27" s="380"/>
      <c r="H27" s="380"/>
      <c r="I27" s="380"/>
      <c r="J27" s="380"/>
      <c r="K27" s="380"/>
      <c r="L27" s="380"/>
      <c r="M27" s="380"/>
      <c r="N27" s="380"/>
      <c r="O27" s="380"/>
      <c r="P27" s="380"/>
      <c r="Q27" s="380"/>
      <c r="R27" s="380"/>
      <c r="S27" s="380"/>
      <c r="T27" s="380"/>
      <c r="U27" s="380"/>
      <c r="V27" s="380"/>
      <c r="W27" s="380"/>
      <c r="X27" s="380"/>
      <c r="Y27" s="380"/>
      <c r="Z27" s="380"/>
      <c r="AA27" s="380"/>
      <c r="AB27" s="380"/>
      <c r="AC27" s="380"/>
      <c r="AD27" s="380"/>
      <c r="AE27" s="380"/>
      <c r="AF27" s="381"/>
      <c r="AG27" s="381"/>
      <c r="AH27" s="381"/>
      <c r="AI27" s="381"/>
      <c r="AJ27" s="381"/>
      <c r="AK27" s="381"/>
      <c r="AL27" s="381"/>
      <c r="AM27" s="381"/>
      <c r="AN27" s="381"/>
      <c r="AO27" s="381"/>
      <c r="AP27" s="381"/>
      <c r="AQ27" s="381"/>
      <c r="AR27" s="381"/>
      <c r="AS27" s="381"/>
      <c r="AT27" s="381"/>
      <c r="AU27" s="381"/>
      <c r="AV27" s="381"/>
      <c r="AW27" s="381"/>
      <c r="AX27" s="381"/>
      <c r="AY27" s="388"/>
    </row>
    <row r="28" spans="1:51" ht="15.75" thickBot="1">
      <c r="A28" s="85"/>
      <c r="B28" s="384"/>
      <c r="C28" s="380"/>
      <c r="D28" s="380"/>
      <c r="E28" s="380"/>
      <c r="F28" s="380"/>
      <c r="G28" s="380"/>
      <c r="H28" s="380"/>
      <c r="I28" s="380"/>
      <c r="J28" s="380"/>
      <c r="K28" s="380"/>
      <c r="L28" s="380"/>
      <c r="M28" s="380"/>
      <c r="N28" s="380"/>
      <c r="O28" s="380"/>
      <c r="P28" s="380"/>
      <c r="Q28" s="380"/>
      <c r="R28" s="380"/>
      <c r="S28" s="380"/>
      <c r="T28" s="380"/>
      <c r="U28" s="380"/>
      <c r="V28" s="380"/>
      <c r="W28" s="380"/>
      <c r="X28" s="380"/>
      <c r="Y28" s="380"/>
      <c r="Z28" s="380"/>
      <c r="AA28" s="380"/>
      <c r="AB28" s="380"/>
      <c r="AC28" s="380"/>
      <c r="AD28" s="380"/>
      <c r="AE28" s="380"/>
      <c r="AF28" s="381"/>
      <c r="AG28" s="381"/>
      <c r="AH28" s="381"/>
      <c r="AI28" s="381"/>
      <c r="AJ28" s="381"/>
      <c r="AK28" s="381"/>
      <c r="AL28" s="381"/>
      <c r="AM28" s="381"/>
      <c r="AN28" s="381"/>
      <c r="AO28" s="381"/>
      <c r="AP28" s="381"/>
      <c r="AQ28" s="381"/>
      <c r="AR28" s="381"/>
      <c r="AS28" s="381"/>
      <c r="AT28" s="381"/>
      <c r="AU28" s="381"/>
      <c r="AV28" s="381"/>
      <c r="AW28" s="381"/>
      <c r="AX28" s="381"/>
      <c r="AY28" s="388"/>
    </row>
    <row r="29" spans="1:51" ht="15.75" thickBot="1">
      <c r="A29" s="85" t="s">
        <v>65</v>
      </c>
      <c r="B29" s="389"/>
      <c r="C29" s="390"/>
      <c r="D29" s="390"/>
      <c r="E29" s="390"/>
      <c r="F29" s="390"/>
      <c r="G29" s="390"/>
      <c r="H29" s="390"/>
      <c r="I29" s="390"/>
      <c r="J29" s="390"/>
      <c r="K29" s="390"/>
      <c r="L29" s="390"/>
      <c r="M29" s="390"/>
      <c r="N29" s="390"/>
      <c r="O29" s="390"/>
      <c r="P29" s="390"/>
      <c r="Q29" s="390"/>
      <c r="R29" s="390"/>
      <c r="S29" s="390"/>
      <c r="T29" s="390"/>
      <c r="U29" s="390"/>
      <c r="V29" s="390"/>
      <c r="W29" s="390"/>
      <c r="X29" s="390"/>
      <c r="Y29" s="390"/>
      <c r="Z29" s="390"/>
      <c r="AA29" s="390"/>
      <c r="AB29" s="390"/>
      <c r="AC29" s="390"/>
      <c r="AD29" s="390"/>
      <c r="AE29" s="390"/>
      <c r="AF29" s="391"/>
      <c r="AG29" s="391"/>
      <c r="AH29" s="391"/>
      <c r="AI29" s="391"/>
      <c r="AJ29" s="391"/>
      <c r="AK29" s="391"/>
      <c r="AL29" s="391"/>
      <c r="AM29" s="391"/>
      <c r="AN29" s="391"/>
      <c r="AO29" s="391"/>
      <c r="AP29" s="391"/>
      <c r="AQ29" s="391"/>
      <c r="AR29" s="391"/>
      <c r="AS29" s="391"/>
      <c r="AT29" s="391"/>
      <c r="AU29" s="391"/>
      <c r="AV29" s="391"/>
      <c r="AW29" s="391"/>
      <c r="AX29" s="391"/>
      <c r="AY29" s="392"/>
    </row>
    <row r="30" spans="1:51" ht="15.75" thickBot="1">
      <c r="A30" s="95" t="s">
        <v>66</v>
      </c>
      <c r="B30" s="12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8"/>
    </row>
    <row r="31" spans="1:51" ht="15.75" thickBot="1">
      <c r="A31" s="95" t="s">
        <v>67</v>
      </c>
      <c r="B31" s="12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8"/>
    </row>
    <row r="32" spans="1:51" ht="15.75" thickBot="1">
      <c r="A32" s="95" t="s">
        <v>85</v>
      </c>
      <c r="B32" s="12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8"/>
    </row>
  </sheetData>
  <pageMargins left="0.7" right="0.7" top="0.75" bottom="0.75" header="0.51180555555555496" footer="0.51180555555555496"/>
  <pageSetup paperSize="9" firstPageNumber="0" orientation="landscape" horizontalDpi="4294967293" vertic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FF"/>
    <pageSetUpPr fitToPage="1"/>
  </sheetPr>
  <dimension ref="A1:AJ32"/>
  <sheetViews>
    <sheetView zoomScale="80" zoomScaleNormal="80" workbookViewId="0">
      <selection activeCell="D16" sqref="D16"/>
    </sheetView>
  </sheetViews>
  <sheetFormatPr baseColWidth="10" defaultColWidth="9.140625" defaultRowHeight="15"/>
  <cols>
    <col min="1" max="1" width="10.85546875" style="43" customWidth="1"/>
    <col min="2" max="31" width="3.7109375" style="43" customWidth="1"/>
    <col min="32" max="36" width="3.7109375" customWidth="1"/>
  </cols>
  <sheetData>
    <row r="1" spans="1:36" s="100" customFormat="1" ht="15" customHeight="1">
      <c r="A1" s="140" t="s">
        <v>172</v>
      </c>
      <c r="B1" s="113"/>
      <c r="C1" s="113"/>
      <c r="D1" s="113"/>
      <c r="E1" s="113"/>
      <c r="F1" s="113"/>
      <c r="G1" s="114"/>
      <c r="H1" s="99"/>
      <c r="I1" s="48"/>
      <c r="J1" s="49"/>
      <c r="K1" s="49"/>
      <c r="L1" s="49"/>
      <c r="M1" s="49"/>
      <c r="N1" s="99"/>
      <c r="O1" s="140" t="s">
        <v>95</v>
      </c>
      <c r="P1" s="113"/>
      <c r="Q1" s="113"/>
      <c r="R1" s="113"/>
      <c r="S1" s="114"/>
      <c r="T1" s="99"/>
      <c r="U1" s="48"/>
      <c r="V1" s="140" t="s">
        <v>96</v>
      </c>
      <c r="W1" s="113"/>
      <c r="X1" s="113"/>
      <c r="Y1" s="113"/>
      <c r="Z1" s="113"/>
      <c r="AA1" s="113"/>
      <c r="AB1" s="113"/>
      <c r="AC1" s="113"/>
      <c r="AD1" s="114"/>
      <c r="AE1" s="49"/>
      <c r="AF1" s="329"/>
      <c r="AG1" s="329"/>
      <c r="AH1" s="329"/>
      <c r="AI1" s="329"/>
      <c r="AJ1" s="329"/>
    </row>
    <row r="2" spans="1:36" ht="24.95" customHeight="1" thickBot="1">
      <c r="A2" s="51"/>
      <c r="B2" s="52"/>
      <c r="C2" s="52"/>
      <c r="D2" s="52"/>
      <c r="E2" s="52"/>
      <c r="F2" s="52"/>
      <c r="G2" s="53"/>
      <c r="H2"/>
      <c r="I2" s="64"/>
      <c r="J2" s="64"/>
      <c r="K2" s="64"/>
      <c r="L2" s="64"/>
      <c r="M2" s="64"/>
      <c r="N2"/>
      <c r="O2" s="51"/>
      <c r="P2" s="52"/>
      <c r="Q2" s="52"/>
      <c r="R2" s="52"/>
      <c r="S2" s="53"/>
      <c r="T2"/>
      <c r="U2" s="64"/>
      <c r="V2" s="51"/>
      <c r="W2" s="52"/>
      <c r="X2" s="52"/>
      <c r="Y2" s="52"/>
      <c r="Z2" s="52"/>
      <c r="AA2" s="52"/>
      <c r="AB2" s="52"/>
      <c r="AC2" s="52"/>
      <c r="AD2" s="53"/>
      <c r="AE2" s="64"/>
      <c r="AF2" s="68"/>
      <c r="AG2" s="68"/>
      <c r="AH2" s="68"/>
      <c r="AI2" s="68"/>
      <c r="AJ2" s="68"/>
    </row>
    <row r="3" spans="1:36" ht="1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6" s="100" customFormat="1" ht="15" customHeight="1">
      <c r="A4" s="714" t="s">
        <v>201</v>
      </c>
      <c r="B4" s="718"/>
      <c r="C4" s="719"/>
      <c r="D4" s="719"/>
      <c r="E4" s="720"/>
      <c r="F4" s="719"/>
      <c r="G4" s="719"/>
      <c r="H4" s="720"/>
      <c r="I4" s="719"/>
      <c r="J4" s="719"/>
      <c r="K4" s="48"/>
      <c r="L4" s="49"/>
      <c r="M4" s="49"/>
      <c r="N4" s="49"/>
      <c r="O4" s="99"/>
      <c r="P4" s="48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329"/>
      <c r="AG4" s="329"/>
      <c r="AH4" s="329"/>
      <c r="AI4" s="329"/>
      <c r="AJ4" s="329"/>
    </row>
    <row r="5" spans="1:36" ht="15" customHeight="1">
      <c r="A5" s="712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8"/>
      <c r="O5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8"/>
      <c r="AG5" s="68"/>
      <c r="AH5" s="68"/>
      <c r="AI5" s="68"/>
      <c r="AJ5" s="68"/>
    </row>
    <row r="6" spans="1:36" ht="15" customHeight="1">
      <c r="A6" s="721" t="s">
        <v>205</v>
      </c>
      <c r="B6" s="722"/>
      <c r="C6" s="722"/>
      <c r="D6" s="722"/>
      <c r="E6" s="722"/>
      <c r="F6" s="722"/>
      <c r="G6" s="722"/>
      <c r="H6" s="722"/>
      <c r="I6" s="722"/>
      <c r="J6" s="722"/>
      <c r="K6" s="722"/>
      <c r="L6" s="722"/>
      <c r="M6" s="64"/>
      <c r="N6" s="68"/>
      <c r="O6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8"/>
      <c r="AG6" s="68"/>
      <c r="AH6" s="68"/>
      <c r="AI6" s="68"/>
      <c r="AJ6" s="68"/>
    </row>
    <row r="7" spans="1:36" ht="15" customHeight="1">
      <c r="A7" s="712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8"/>
      <c r="O7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8"/>
      <c r="AG7" s="68"/>
      <c r="AH7" s="68"/>
      <c r="AI7" s="68"/>
      <c r="AJ7" s="68"/>
    </row>
    <row r="8" spans="1:36" ht="15" customHeight="1" thickBot="1">
      <c r="A8" s="723"/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36" s="43" customFormat="1" ht="15" customHeight="1">
      <c r="A9" s="78" t="s">
        <v>111</v>
      </c>
      <c r="B9" s="46">
        <v>1</v>
      </c>
      <c r="C9" s="78">
        <v>2</v>
      </c>
      <c r="D9" s="78">
        <v>3</v>
      </c>
      <c r="E9" s="78">
        <v>4</v>
      </c>
      <c r="F9" s="78">
        <v>5</v>
      </c>
      <c r="G9" s="78">
        <v>6</v>
      </c>
      <c r="H9" s="78">
        <v>7</v>
      </c>
      <c r="I9" s="78">
        <v>8</v>
      </c>
      <c r="J9" s="78">
        <v>9</v>
      </c>
      <c r="K9" s="78">
        <v>10</v>
      </c>
      <c r="L9" s="78">
        <v>11</v>
      </c>
      <c r="M9" s="78">
        <v>12</v>
      </c>
      <c r="N9" s="78">
        <v>13</v>
      </c>
      <c r="O9" s="78">
        <v>14</v>
      </c>
      <c r="P9" s="78">
        <v>15</v>
      </c>
      <c r="Q9" s="78">
        <v>16</v>
      </c>
      <c r="R9" s="78">
        <v>17</v>
      </c>
      <c r="S9" s="78">
        <v>18</v>
      </c>
      <c r="T9" s="78">
        <v>19</v>
      </c>
      <c r="U9" s="78">
        <v>20</v>
      </c>
      <c r="V9" s="78">
        <v>21</v>
      </c>
      <c r="W9" s="78">
        <v>22</v>
      </c>
      <c r="X9" s="78">
        <v>23</v>
      </c>
      <c r="Y9" s="78">
        <v>24</v>
      </c>
      <c r="Z9" s="78">
        <v>25</v>
      </c>
      <c r="AA9" s="78">
        <v>26</v>
      </c>
      <c r="AB9" s="78">
        <v>27</v>
      </c>
      <c r="AC9" s="78">
        <v>28</v>
      </c>
      <c r="AD9" s="78">
        <v>29</v>
      </c>
      <c r="AE9" s="78">
        <v>30</v>
      </c>
      <c r="AF9" s="716">
        <v>31</v>
      </c>
      <c r="AG9" s="716">
        <v>32</v>
      </c>
      <c r="AH9" s="716">
        <v>33</v>
      </c>
      <c r="AI9" s="716">
        <v>34</v>
      </c>
      <c r="AJ9" s="716">
        <v>35</v>
      </c>
    </row>
    <row r="10" spans="1:36" ht="8.25" customHeight="1">
      <c r="A10" s="90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8"/>
      <c r="AG10" s="68"/>
      <c r="AH10" s="68"/>
      <c r="AI10" s="68"/>
      <c r="AJ10" s="69"/>
    </row>
    <row r="11" spans="1:36" ht="15" customHeight="1">
      <c r="A11" s="327" t="s">
        <v>206</v>
      </c>
      <c r="B11" s="86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8"/>
      <c r="AG11" s="88"/>
      <c r="AH11" s="88"/>
      <c r="AI11" s="88"/>
      <c r="AJ11" s="89"/>
    </row>
    <row r="12" spans="1:36" ht="15" customHeight="1">
      <c r="A12" s="107" t="s">
        <v>156</v>
      </c>
      <c r="B12" s="86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8"/>
      <c r="AG12" s="88"/>
      <c r="AH12" s="88"/>
      <c r="AI12" s="88"/>
      <c r="AJ12" s="89"/>
    </row>
    <row r="13" spans="1:36" ht="15" customHeight="1">
      <c r="A13" s="327" t="s">
        <v>158</v>
      </c>
      <c r="B13" s="86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8"/>
      <c r="AG13" s="88"/>
      <c r="AH13" s="88"/>
      <c r="AI13" s="88"/>
      <c r="AJ13" s="89"/>
    </row>
    <row r="14" spans="1:36" ht="15" customHeight="1">
      <c r="A14" s="107" t="s">
        <v>159</v>
      </c>
      <c r="B14" s="86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8"/>
      <c r="AG14" s="88"/>
      <c r="AH14" s="88"/>
      <c r="AI14" s="88"/>
      <c r="AJ14" s="89"/>
    </row>
    <row r="15" spans="1:36" ht="15" customHeight="1">
      <c r="A15" s="107" t="s">
        <v>160</v>
      </c>
      <c r="B15" s="86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8"/>
      <c r="AG15" s="88"/>
      <c r="AH15" s="88"/>
      <c r="AI15" s="88"/>
      <c r="AJ15" s="89"/>
    </row>
    <row r="16" spans="1:36" ht="15" customHeight="1">
      <c r="A16" s="327" t="s">
        <v>161</v>
      </c>
      <c r="B16" s="86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8"/>
      <c r="AG16" s="88"/>
      <c r="AH16" s="88"/>
      <c r="AI16" s="88"/>
      <c r="AJ16" s="89"/>
    </row>
    <row r="17" spans="1:36" ht="15" customHeight="1">
      <c r="A17" s="107" t="s">
        <v>162</v>
      </c>
      <c r="B17" s="86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8"/>
      <c r="AG17" s="88"/>
      <c r="AH17" s="88"/>
      <c r="AI17" s="88"/>
      <c r="AJ17" s="89"/>
    </row>
    <row r="18" spans="1:36" ht="15" customHeight="1">
      <c r="A18" s="107" t="s">
        <v>163</v>
      </c>
      <c r="B18" s="86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8"/>
      <c r="AG18" s="88"/>
      <c r="AH18" s="88"/>
      <c r="AI18" s="88"/>
      <c r="AJ18" s="89"/>
    </row>
    <row r="19" spans="1:36" ht="15" customHeight="1">
      <c r="A19" s="107" t="s">
        <v>164</v>
      </c>
      <c r="B19" s="86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8"/>
      <c r="AG19" s="88"/>
      <c r="AH19" s="88"/>
      <c r="AI19" s="88"/>
      <c r="AJ19" s="89"/>
    </row>
    <row r="20" spans="1:36" ht="15" customHeight="1">
      <c r="A20" s="107" t="s">
        <v>165</v>
      </c>
      <c r="B20" s="86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8"/>
      <c r="AG20" s="88"/>
      <c r="AH20" s="88"/>
      <c r="AI20" s="88"/>
      <c r="AJ20" s="89"/>
    </row>
    <row r="21" spans="1:36" ht="15" customHeight="1">
      <c r="A21" s="327" t="s">
        <v>166</v>
      </c>
      <c r="B21" s="86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8"/>
      <c r="AG21" s="88"/>
      <c r="AH21" s="88"/>
      <c r="AI21" s="88"/>
      <c r="AJ21" s="89"/>
    </row>
    <row r="22" spans="1:36" ht="15" customHeight="1">
      <c r="A22" s="107" t="s">
        <v>167</v>
      </c>
      <c r="B22" s="86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8"/>
      <c r="AG22" s="88"/>
      <c r="AH22" s="88"/>
      <c r="AI22" s="88"/>
      <c r="AJ22" s="89"/>
    </row>
    <row r="23" spans="1:36" ht="15" customHeight="1">
      <c r="A23" s="327" t="s">
        <v>168</v>
      </c>
      <c r="B23" s="86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8"/>
      <c r="AG23" s="88"/>
      <c r="AH23" s="88"/>
      <c r="AI23" s="88"/>
      <c r="AJ23" s="89"/>
    </row>
    <row r="24" spans="1:36" ht="15" customHeight="1">
      <c r="A24" s="107" t="s">
        <v>169</v>
      </c>
      <c r="B24" s="86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8"/>
      <c r="AG24" s="88"/>
      <c r="AH24" s="88"/>
      <c r="AI24" s="88"/>
      <c r="AJ24" s="89"/>
    </row>
    <row r="25" spans="1:36" ht="15" customHeight="1">
      <c r="A25" s="107" t="s">
        <v>170</v>
      </c>
      <c r="B25" s="86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8"/>
      <c r="AG25" s="88"/>
      <c r="AH25" s="88"/>
      <c r="AI25" s="88"/>
      <c r="AJ25" s="89"/>
    </row>
    <row r="26" spans="1:36" ht="15" customHeight="1">
      <c r="A26" s="107" t="s">
        <v>171</v>
      </c>
      <c r="B26" s="86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8"/>
      <c r="AG26" s="88"/>
      <c r="AH26" s="88"/>
      <c r="AI26" s="88"/>
      <c r="AJ26" s="89"/>
    </row>
    <row r="27" spans="1:36" ht="15" customHeight="1">
      <c r="A27" s="107" t="s">
        <v>204</v>
      </c>
      <c r="B27" s="86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8"/>
      <c r="AG27" s="88"/>
      <c r="AH27" s="88"/>
      <c r="AI27" s="88"/>
      <c r="AJ27" s="89"/>
    </row>
    <row r="28" spans="1:36" ht="15" customHeight="1" thickBot="1">
      <c r="A28" s="110" t="s">
        <v>64</v>
      </c>
      <c r="B28" s="86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8"/>
      <c r="AG28" s="88"/>
      <c r="AH28" s="88"/>
      <c r="AI28" s="88"/>
      <c r="AJ28" s="89"/>
    </row>
    <row r="29" spans="1:36" ht="15" customHeight="1" thickBot="1">
      <c r="A29" s="85" t="s">
        <v>65</v>
      </c>
      <c r="B29" s="91"/>
      <c r="C29" s="166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3"/>
      <c r="AG29" s="93"/>
      <c r="AH29" s="93"/>
      <c r="AI29" s="93"/>
      <c r="AJ29" s="94"/>
    </row>
    <row r="30" spans="1:36" s="68" customFormat="1" ht="17.25" customHeight="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61"/>
      <c r="AG30" s="61"/>
      <c r="AH30" s="61"/>
      <c r="AI30" s="61"/>
      <c r="AJ30" s="61"/>
    </row>
    <row r="31" spans="1:36" s="68" customFormat="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</row>
    <row r="32" spans="1:36" s="68" customFormat="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</row>
  </sheetData>
  <pageMargins left="0.7" right="0.7" top="0.75" bottom="0.75" header="0.3" footer="0.3"/>
  <pageSetup paperSize="9" scale="87" orientation="landscape" horizontalDpi="4294967293" vertic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FF"/>
    <pageSetUpPr fitToPage="1"/>
  </sheetPr>
  <dimension ref="A1:AJ36"/>
  <sheetViews>
    <sheetView topLeftCell="A10" zoomScale="80" zoomScaleNormal="80" workbookViewId="0">
      <selection activeCell="AM15" sqref="AM15"/>
    </sheetView>
  </sheetViews>
  <sheetFormatPr baseColWidth="10" defaultColWidth="9.140625" defaultRowHeight="15"/>
  <cols>
    <col min="1" max="1" width="12" style="43" customWidth="1"/>
    <col min="2" max="31" width="3.7109375" style="43" customWidth="1"/>
    <col min="32" max="36" width="3.7109375" customWidth="1"/>
  </cols>
  <sheetData>
    <row r="1" spans="1:36" s="100" customFormat="1" ht="15" customHeight="1">
      <c r="A1" s="140" t="s">
        <v>172</v>
      </c>
      <c r="B1" s="113"/>
      <c r="C1" s="113"/>
      <c r="D1" s="113"/>
      <c r="E1" s="113"/>
      <c r="F1" s="113"/>
      <c r="G1" s="114"/>
      <c r="H1" s="99"/>
      <c r="I1" s="140" t="s">
        <v>101</v>
      </c>
      <c r="J1" s="113"/>
      <c r="K1" s="113"/>
      <c r="L1" s="113"/>
      <c r="M1" s="114"/>
      <c r="N1" s="99"/>
      <c r="O1" s="140" t="s">
        <v>95</v>
      </c>
      <c r="P1" s="113"/>
      <c r="Q1" s="113"/>
      <c r="R1" s="113"/>
      <c r="S1" s="114"/>
      <c r="T1" s="99"/>
      <c r="U1" s="140" t="s">
        <v>296</v>
      </c>
      <c r="V1" s="113"/>
      <c r="W1" s="113"/>
      <c r="X1" s="113"/>
      <c r="Y1" s="113"/>
      <c r="Z1" s="113"/>
      <c r="AA1" s="114"/>
      <c r="AB1" s="49"/>
      <c r="AC1" s="49"/>
      <c r="AD1" s="49"/>
      <c r="AE1" s="49"/>
      <c r="AF1" s="329"/>
      <c r="AG1" s="329"/>
      <c r="AH1" s="329"/>
      <c r="AI1" s="329"/>
      <c r="AJ1" s="329"/>
    </row>
    <row r="2" spans="1:36" ht="24.95" customHeight="1" thickBot="1">
      <c r="A2" s="51"/>
      <c r="B2" s="52"/>
      <c r="C2" s="52"/>
      <c r="D2" s="52"/>
      <c r="E2" s="52"/>
      <c r="F2" s="52"/>
      <c r="G2" s="53"/>
      <c r="H2"/>
      <c r="I2" s="51"/>
      <c r="J2" s="52"/>
      <c r="K2" s="52"/>
      <c r="L2" s="52"/>
      <c r="M2" s="53"/>
      <c r="N2"/>
      <c r="O2" s="51"/>
      <c r="P2" s="52"/>
      <c r="Q2" s="52"/>
      <c r="R2" s="52"/>
      <c r="S2" s="53"/>
      <c r="T2"/>
      <c r="U2" s="51"/>
      <c r="V2" s="52"/>
      <c r="W2" s="52"/>
      <c r="X2" s="52"/>
      <c r="Y2" s="52"/>
      <c r="Z2" s="52"/>
      <c r="AA2" s="53"/>
      <c r="AB2" s="64"/>
      <c r="AC2" s="64"/>
      <c r="AD2" s="64"/>
      <c r="AE2" s="64"/>
      <c r="AF2" s="68"/>
      <c r="AG2" s="68"/>
      <c r="AH2" s="68"/>
      <c r="AI2" s="68"/>
      <c r="AJ2" s="68"/>
    </row>
    <row r="3" spans="1:36" ht="15" customHeight="1" thickBo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6" s="100" customFormat="1" ht="15" customHeight="1" thickBot="1">
      <c r="A4" s="112" t="s">
        <v>207</v>
      </c>
      <c r="B4" s="724"/>
      <c r="C4" s="725" t="s">
        <v>103</v>
      </c>
      <c r="D4" s="726"/>
      <c r="E4" s="727"/>
      <c r="F4" s="725" t="s">
        <v>173</v>
      </c>
      <c r="G4" s="726"/>
      <c r="H4" s="728"/>
      <c r="I4" s="729" t="s">
        <v>105</v>
      </c>
      <c r="J4" s="730"/>
      <c r="K4" s="728"/>
      <c r="L4" s="729" t="s">
        <v>106</v>
      </c>
      <c r="M4" s="730"/>
      <c r="N4" s="99"/>
      <c r="O4" s="99"/>
      <c r="P4" s="140" t="s">
        <v>174</v>
      </c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64"/>
      <c r="AG4" s="164"/>
      <c r="AH4" s="164"/>
      <c r="AI4" s="164"/>
      <c r="AJ4" s="165"/>
    </row>
    <row r="5" spans="1:36" ht="15" customHeight="1" thickBot="1">
      <c r="A5" s="95" t="s">
        <v>209</v>
      </c>
      <c r="B5" s="126"/>
      <c r="C5" s="96"/>
      <c r="D5" s="157"/>
      <c r="E5" s="126"/>
      <c r="F5" s="96"/>
      <c r="G5" s="157"/>
      <c r="H5" s="126"/>
      <c r="I5" s="96"/>
      <c r="J5" s="157"/>
      <c r="K5" s="126"/>
      <c r="L5" s="96"/>
      <c r="M5" s="157"/>
      <c r="N5"/>
      <c r="O5"/>
      <c r="P5" s="66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8"/>
      <c r="AG5" s="68"/>
      <c r="AH5" s="68"/>
      <c r="AI5" s="68"/>
      <c r="AJ5" s="69"/>
    </row>
    <row r="6" spans="1:36" ht="15" customHeight="1" thickBot="1">
      <c r="A6" s="85" t="s">
        <v>202</v>
      </c>
      <c r="B6" s="51"/>
      <c r="C6" s="52"/>
      <c r="D6" s="53"/>
      <c r="E6" s="51"/>
      <c r="F6" s="52"/>
      <c r="G6" s="53"/>
      <c r="H6" s="51"/>
      <c r="I6" s="52"/>
      <c r="J6" s="53"/>
      <c r="K6" s="51"/>
      <c r="L6" s="52"/>
      <c r="M6" s="53"/>
      <c r="N6"/>
      <c r="O6"/>
      <c r="P6" s="66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8"/>
      <c r="AG6" s="68"/>
      <c r="AH6" s="68"/>
      <c r="AI6" s="68"/>
      <c r="AJ6" s="69"/>
    </row>
    <row r="7" spans="1:36" ht="15" customHeight="1" thickBot="1">
      <c r="A7" s="711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/>
      <c r="O7"/>
      <c r="P7" s="66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8"/>
      <c r="AG7" s="68"/>
      <c r="AH7" s="68"/>
      <c r="AI7" s="68"/>
      <c r="AJ7" s="69"/>
    </row>
    <row r="8" spans="1:36" ht="15" customHeight="1">
      <c r="A8" s="415" t="s">
        <v>208</v>
      </c>
      <c r="B8" s="45"/>
      <c r="C8" s="45"/>
      <c r="D8" s="45"/>
      <c r="E8" s="45"/>
      <c r="F8" s="45"/>
      <c r="G8" s="129"/>
      <c r="H8" s="45"/>
      <c r="I8" s="45"/>
      <c r="J8" s="45"/>
      <c r="K8" s="45"/>
      <c r="L8" s="45"/>
      <c r="M8" s="46"/>
      <c r="N8" s="328"/>
      <c r="O8"/>
      <c r="P8" s="66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8"/>
      <c r="AG8" s="68"/>
      <c r="AH8" s="68"/>
      <c r="AI8" s="68"/>
      <c r="AJ8" s="69"/>
    </row>
    <row r="9" spans="1:36" ht="15" customHeight="1">
      <c r="A9" s="66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120"/>
      <c r="N9" s="328"/>
      <c r="O9"/>
      <c r="P9" s="66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8"/>
      <c r="AG9" s="68"/>
      <c r="AH9" s="68"/>
      <c r="AI9" s="68"/>
      <c r="AJ9" s="69"/>
    </row>
    <row r="10" spans="1:36" ht="15" customHeight="1">
      <c r="A10" s="713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120"/>
      <c r="N10" s="328"/>
      <c r="O10"/>
      <c r="P10" s="66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8"/>
      <c r="AG10" s="68"/>
      <c r="AH10" s="68"/>
      <c r="AI10" s="68"/>
      <c r="AJ10" s="69"/>
    </row>
    <row r="11" spans="1:36" ht="15" customHeight="1" thickBot="1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3"/>
      <c r="N11" s="328"/>
      <c r="O11"/>
      <c r="P11" s="51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76"/>
      <c r="AG11" s="76"/>
      <c r="AH11" s="76"/>
      <c r="AI11" s="76"/>
      <c r="AJ11" s="77"/>
    </row>
    <row r="12" spans="1:36" ht="15" customHeight="1" thickBot="1">
      <c r="A12" s="714" t="s">
        <v>201</v>
      </c>
      <c r="B12" s="715"/>
      <c r="C12" s="715"/>
      <c r="D12" s="715"/>
      <c r="E12" s="715"/>
      <c r="F12" s="715"/>
      <c r="G12" s="715"/>
      <c r="H12" s="715"/>
      <c r="I12" s="715"/>
      <c r="J12" s="715"/>
      <c r="K12" s="715"/>
      <c r="L12" s="715"/>
      <c r="M12" s="715"/>
      <c r="N12" s="715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6" s="43" customFormat="1" ht="15" customHeight="1">
      <c r="A13" s="78" t="s">
        <v>111</v>
      </c>
      <c r="B13" s="46">
        <v>1</v>
      </c>
      <c r="C13" s="78">
        <v>2</v>
      </c>
      <c r="D13" s="78">
        <v>3</v>
      </c>
      <c r="E13" s="78">
        <v>4</v>
      </c>
      <c r="F13" s="78">
        <v>5</v>
      </c>
      <c r="G13" s="78">
        <v>6</v>
      </c>
      <c r="H13" s="78">
        <v>7</v>
      </c>
      <c r="I13" s="78">
        <v>8</v>
      </c>
      <c r="J13" s="78">
        <v>9</v>
      </c>
      <c r="K13" s="78">
        <v>10</v>
      </c>
      <c r="L13" s="78">
        <v>11</v>
      </c>
      <c r="M13" s="78">
        <v>12</v>
      </c>
      <c r="N13" s="78">
        <v>13</v>
      </c>
      <c r="O13" s="78">
        <v>14</v>
      </c>
      <c r="P13" s="78">
        <v>15</v>
      </c>
      <c r="Q13" s="78">
        <v>16</v>
      </c>
      <c r="R13" s="78">
        <v>17</v>
      </c>
      <c r="S13" s="78">
        <v>18</v>
      </c>
      <c r="T13" s="78">
        <v>19</v>
      </c>
      <c r="U13" s="78">
        <v>20</v>
      </c>
      <c r="V13" s="78">
        <v>21</v>
      </c>
      <c r="W13" s="78">
        <v>22</v>
      </c>
      <c r="X13" s="78">
        <v>23</v>
      </c>
      <c r="Y13" s="78">
        <v>24</v>
      </c>
      <c r="Z13" s="78">
        <v>25</v>
      </c>
      <c r="AA13" s="78">
        <v>26</v>
      </c>
      <c r="AB13" s="78">
        <v>27</v>
      </c>
      <c r="AC13" s="78">
        <v>28</v>
      </c>
      <c r="AD13" s="78">
        <v>29</v>
      </c>
      <c r="AE13" s="78">
        <v>30</v>
      </c>
      <c r="AF13" s="716">
        <v>31</v>
      </c>
      <c r="AG13" s="716">
        <v>32</v>
      </c>
      <c r="AH13" s="716">
        <v>33</v>
      </c>
      <c r="AI13" s="716">
        <v>34</v>
      </c>
      <c r="AJ13" s="716">
        <v>35</v>
      </c>
    </row>
    <row r="14" spans="1:36" ht="10.5" customHeight="1">
      <c r="A14" s="90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8"/>
      <c r="AG14" s="68"/>
      <c r="AH14" s="68"/>
      <c r="AI14" s="68"/>
      <c r="AJ14" s="69"/>
    </row>
    <row r="15" spans="1:36" ht="15" customHeight="1">
      <c r="A15" s="327" t="s">
        <v>157</v>
      </c>
      <c r="B15" s="731"/>
      <c r="C15" s="732"/>
      <c r="D15" s="732"/>
      <c r="E15" s="732"/>
      <c r="F15" s="732"/>
      <c r="G15" s="732"/>
      <c r="H15" s="732"/>
      <c r="I15" s="732"/>
      <c r="J15" s="732"/>
      <c r="K15" s="732"/>
      <c r="L15" s="732"/>
      <c r="M15" s="732"/>
      <c r="N15" s="732"/>
      <c r="O15" s="732"/>
      <c r="P15" s="732"/>
      <c r="Q15" s="732"/>
      <c r="R15" s="732"/>
      <c r="S15" s="732"/>
      <c r="T15" s="732"/>
      <c r="U15" s="732"/>
      <c r="V15" s="732"/>
      <c r="W15" s="732"/>
      <c r="X15" s="732"/>
      <c r="Y15" s="732"/>
      <c r="Z15" s="732"/>
      <c r="AA15" s="732"/>
      <c r="AB15" s="732"/>
      <c r="AC15" s="732"/>
      <c r="AD15" s="732"/>
      <c r="AE15" s="732"/>
      <c r="AF15" s="733"/>
      <c r="AG15" s="733"/>
      <c r="AH15" s="733"/>
      <c r="AI15" s="733"/>
      <c r="AJ15" s="734"/>
    </row>
    <row r="16" spans="1:36" ht="15" customHeight="1">
      <c r="A16" s="107" t="s">
        <v>156</v>
      </c>
      <c r="B16" s="86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8"/>
      <c r="AG16" s="88"/>
      <c r="AH16" s="88"/>
      <c r="AI16" s="88"/>
      <c r="AJ16" s="89"/>
    </row>
    <row r="17" spans="1:36" ht="15" customHeight="1">
      <c r="A17" s="327" t="s">
        <v>158</v>
      </c>
      <c r="B17" s="86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8"/>
      <c r="AG17" s="88"/>
      <c r="AH17" s="88"/>
      <c r="AI17" s="88"/>
      <c r="AJ17" s="89"/>
    </row>
    <row r="18" spans="1:36" ht="15" customHeight="1">
      <c r="A18" s="107" t="s">
        <v>159</v>
      </c>
      <c r="B18" s="86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8"/>
      <c r="AG18" s="88"/>
      <c r="AH18" s="88"/>
      <c r="AI18" s="88"/>
      <c r="AJ18" s="89"/>
    </row>
    <row r="19" spans="1:36" ht="15" customHeight="1">
      <c r="A19" s="107" t="s">
        <v>160</v>
      </c>
      <c r="B19" s="86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8"/>
      <c r="AG19" s="88"/>
      <c r="AH19" s="88"/>
      <c r="AI19" s="88"/>
      <c r="AJ19" s="89"/>
    </row>
    <row r="20" spans="1:36" ht="15" customHeight="1">
      <c r="A20" s="327" t="s">
        <v>161</v>
      </c>
      <c r="B20" s="86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8"/>
      <c r="AG20" s="88"/>
      <c r="AH20" s="88"/>
      <c r="AI20" s="88"/>
      <c r="AJ20" s="89"/>
    </row>
    <row r="21" spans="1:36" ht="15" customHeight="1">
      <c r="A21" s="107" t="s">
        <v>162</v>
      </c>
      <c r="B21" s="86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8"/>
      <c r="AG21" s="88"/>
      <c r="AH21" s="88"/>
      <c r="AI21" s="88"/>
      <c r="AJ21" s="89"/>
    </row>
    <row r="22" spans="1:36" ht="15" customHeight="1">
      <c r="A22" s="107" t="s">
        <v>163</v>
      </c>
      <c r="B22" s="86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8"/>
      <c r="AG22" s="88"/>
      <c r="AH22" s="88"/>
      <c r="AI22" s="88"/>
      <c r="AJ22" s="89"/>
    </row>
    <row r="23" spans="1:36" ht="15" customHeight="1">
      <c r="A23" s="107" t="s">
        <v>164</v>
      </c>
      <c r="B23" s="86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8"/>
      <c r="AG23" s="88"/>
      <c r="AH23" s="88"/>
      <c r="AI23" s="88"/>
      <c r="AJ23" s="89"/>
    </row>
    <row r="24" spans="1:36" ht="15" customHeight="1">
      <c r="A24" s="107" t="s">
        <v>165</v>
      </c>
      <c r="B24" s="86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8"/>
      <c r="AG24" s="88"/>
      <c r="AH24" s="88"/>
      <c r="AI24" s="88"/>
      <c r="AJ24" s="89"/>
    </row>
    <row r="25" spans="1:36" ht="15" customHeight="1">
      <c r="A25" s="327" t="s">
        <v>166</v>
      </c>
      <c r="B25" s="86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8"/>
      <c r="AG25" s="88"/>
      <c r="AH25" s="88"/>
      <c r="AI25" s="88"/>
      <c r="AJ25" s="89"/>
    </row>
    <row r="26" spans="1:36" ht="15" customHeight="1">
      <c r="A26" s="107" t="s">
        <v>167</v>
      </c>
      <c r="B26" s="86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8"/>
      <c r="AG26" s="88"/>
      <c r="AH26" s="88"/>
      <c r="AI26" s="88"/>
      <c r="AJ26" s="89"/>
    </row>
    <row r="27" spans="1:36" ht="15" customHeight="1">
      <c r="A27" s="327" t="s">
        <v>168</v>
      </c>
      <c r="B27" s="86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8"/>
      <c r="AG27" s="88"/>
      <c r="AH27" s="88"/>
      <c r="AI27" s="88"/>
      <c r="AJ27" s="89"/>
    </row>
    <row r="28" spans="1:36" ht="15" customHeight="1">
      <c r="A28" s="107" t="s">
        <v>169</v>
      </c>
      <c r="B28" s="86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8"/>
      <c r="AG28" s="88"/>
      <c r="AH28" s="88"/>
      <c r="AI28" s="88"/>
      <c r="AJ28" s="89"/>
    </row>
    <row r="29" spans="1:36" ht="15" customHeight="1">
      <c r="A29" s="107" t="s">
        <v>170</v>
      </c>
      <c r="B29" s="86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8"/>
      <c r="AG29" s="88"/>
      <c r="AH29" s="88"/>
      <c r="AI29" s="88"/>
      <c r="AJ29" s="89"/>
    </row>
    <row r="30" spans="1:36" ht="15" customHeight="1">
      <c r="A30" s="90" t="s">
        <v>171</v>
      </c>
      <c r="B30" s="86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8"/>
      <c r="AG30" s="88"/>
      <c r="AH30" s="88"/>
      <c r="AI30" s="88"/>
      <c r="AJ30" s="89"/>
    </row>
    <row r="31" spans="1:36" ht="15" customHeight="1">
      <c r="A31" s="90" t="s">
        <v>204</v>
      </c>
      <c r="B31" s="86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8"/>
      <c r="AG31" s="88"/>
      <c r="AH31" s="88"/>
      <c r="AI31" s="88"/>
      <c r="AJ31" s="89"/>
    </row>
    <row r="32" spans="1:36" ht="15" customHeight="1" thickBot="1">
      <c r="A32" s="85" t="s">
        <v>64</v>
      </c>
      <c r="B32" s="86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8"/>
      <c r="AG32" s="88"/>
      <c r="AH32" s="88"/>
      <c r="AI32" s="88"/>
      <c r="AJ32" s="89"/>
    </row>
    <row r="33" spans="1:36" ht="15" customHeight="1" thickBot="1">
      <c r="A33" s="85" t="s">
        <v>65</v>
      </c>
      <c r="B33" s="91"/>
      <c r="C33" s="166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3"/>
      <c r="AG33" s="93"/>
      <c r="AH33" s="93"/>
      <c r="AI33" s="93"/>
      <c r="AJ33" s="94"/>
    </row>
    <row r="34" spans="1:36" ht="17.25" customHeight="1" thickBot="1">
      <c r="A34" s="717" t="s">
        <v>203</v>
      </c>
      <c r="B34" s="12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7"/>
      <c r="AG34" s="97"/>
      <c r="AH34" s="97"/>
      <c r="AI34" s="97"/>
      <c r="AJ34" s="98"/>
    </row>
    <row r="35" spans="1:36" ht="15.75" thickBot="1">
      <c r="A35" s="717" t="s">
        <v>68</v>
      </c>
      <c r="B35" s="12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7"/>
      <c r="AG35" s="97"/>
      <c r="AH35" s="97"/>
      <c r="AI35" s="97"/>
      <c r="AJ35" s="98"/>
    </row>
    <row r="36" spans="1:36" ht="15.75" thickBot="1">
      <c r="A36" s="717" t="s">
        <v>66</v>
      </c>
      <c r="B36" s="12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7"/>
      <c r="AG36" s="97"/>
      <c r="AH36" s="97"/>
      <c r="AI36" s="97"/>
      <c r="AJ36" s="98"/>
    </row>
  </sheetData>
  <pageMargins left="0.7" right="0.7" top="0.75" bottom="0.75" header="0.3" footer="0.3"/>
  <pageSetup paperSize="9" scale="91" orientation="landscape" horizontalDpi="4294967293" vertic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FF"/>
    <pageSetUpPr fitToPage="1"/>
  </sheetPr>
  <dimension ref="A1:AT33"/>
  <sheetViews>
    <sheetView topLeftCell="F1" zoomScale="80" zoomScaleNormal="80" workbookViewId="0">
      <selection activeCell="AB18" sqref="AB18"/>
    </sheetView>
  </sheetViews>
  <sheetFormatPr baseColWidth="10" defaultColWidth="9.140625" defaultRowHeight="15"/>
  <cols>
    <col min="1" max="1" width="14.5703125" style="43" customWidth="1"/>
    <col min="2" max="31" width="6.7109375" style="43" customWidth="1"/>
    <col min="32" max="46" width="6.7109375" customWidth="1"/>
  </cols>
  <sheetData>
    <row r="1" spans="1:46" s="100" customFormat="1" ht="32.25" customHeight="1">
      <c r="A1" s="112" t="s">
        <v>100</v>
      </c>
      <c r="B1" s="113"/>
      <c r="C1" s="113"/>
      <c r="D1" s="113"/>
      <c r="E1" s="113"/>
      <c r="F1" s="113"/>
      <c r="G1" s="114"/>
      <c r="H1" s="99"/>
      <c r="I1" s="140" t="s">
        <v>101</v>
      </c>
      <c r="J1" s="113"/>
      <c r="K1" s="113"/>
      <c r="L1" s="113"/>
      <c r="M1" s="114"/>
      <c r="N1" s="99"/>
      <c r="O1" s="140" t="s">
        <v>95</v>
      </c>
      <c r="P1" s="113"/>
      <c r="Q1" s="113"/>
      <c r="R1" s="113"/>
      <c r="S1" s="114"/>
      <c r="T1" s="99"/>
      <c r="U1" s="140" t="s">
        <v>222</v>
      </c>
      <c r="V1" s="113"/>
      <c r="W1" s="113"/>
      <c r="X1" s="113"/>
      <c r="Y1" s="113"/>
      <c r="Z1" s="113"/>
      <c r="AA1" s="113"/>
      <c r="AB1" s="113"/>
      <c r="AC1" s="113"/>
      <c r="AD1" s="113"/>
      <c r="AE1" s="114"/>
    </row>
    <row r="2" spans="1:46" ht="15" customHeight="1" thickBot="1">
      <c r="A2" s="51"/>
      <c r="B2" s="52"/>
      <c r="C2" s="52"/>
      <c r="D2" s="52"/>
      <c r="E2" s="52"/>
      <c r="F2" s="52"/>
      <c r="G2" s="53"/>
      <c r="H2"/>
      <c r="I2" s="51"/>
      <c r="J2" s="52"/>
      <c r="K2" s="52"/>
      <c r="L2" s="52"/>
      <c r="M2" s="53"/>
      <c r="N2"/>
      <c r="O2" s="51"/>
      <c r="P2" s="52"/>
      <c r="Q2" s="52"/>
      <c r="R2" s="52"/>
      <c r="S2" s="53"/>
      <c r="T2"/>
      <c r="U2" s="51"/>
      <c r="V2" s="52"/>
      <c r="W2" s="52"/>
      <c r="X2" s="52"/>
      <c r="Y2" s="52"/>
      <c r="Z2" s="52"/>
      <c r="AA2" s="52"/>
      <c r="AB2" s="52"/>
      <c r="AC2" s="52"/>
      <c r="AD2" s="52"/>
      <c r="AE2" s="53"/>
    </row>
    <row r="3" spans="1:46" ht="6" customHeight="1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46" ht="3" customHeight="1" thickBot="1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46" s="100" customFormat="1" ht="21.75" customHeight="1" thickBot="1">
      <c r="A5" s="112" t="s">
        <v>290</v>
      </c>
      <c r="B5" s="158" t="s">
        <v>292</v>
      </c>
      <c r="C5" s="897"/>
      <c r="D5" s="160" t="s">
        <v>291</v>
      </c>
      <c r="E5" s="161" t="s">
        <v>293</v>
      </c>
      <c r="F5" s="897"/>
      <c r="G5" s="160" t="s">
        <v>291</v>
      </c>
      <c r="H5" s="161" t="s">
        <v>294</v>
      </c>
      <c r="I5" s="897"/>
      <c r="J5" s="160" t="s">
        <v>291</v>
      </c>
      <c r="K5" s="162" t="s">
        <v>295</v>
      </c>
      <c r="L5" s="898"/>
      <c r="M5" s="114" t="s">
        <v>291</v>
      </c>
      <c r="N5" s="99"/>
      <c r="O5" s="112"/>
      <c r="P5" s="162" t="s">
        <v>210</v>
      </c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4"/>
    </row>
    <row r="6" spans="1:46" ht="14.1" customHeight="1">
      <c r="A6" s="78" t="s">
        <v>108</v>
      </c>
      <c r="B6" s="44"/>
      <c r="C6" s="45"/>
      <c r="D6" s="46"/>
      <c r="E6" s="44"/>
      <c r="F6" s="45"/>
      <c r="G6" s="46"/>
      <c r="H6" s="44"/>
      <c r="I6" s="45"/>
      <c r="J6" s="46"/>
      <c r="K6" s="44"/>
      <c r="L6" s="45"/>
      <c r="M6" s="46"/>
      <c r="N6"/>
      <c r="O6" s="66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120"/>
    </row>
    <row r="7" spans="1:46" ht="27.75" customHeight="1" thickBot="1">
      <c r="A7" s="85" t="s">
        <v>192</v>
      </c>
      <c r="B7" s="51"/>
      <c r="C7" s="52"/>
      <c r="D7" s="53"/>
      <c r="E7" s="51"/>
      <c r="F7" s="52"/>
      <c r="G7" s="53"/>
      <c r="H7" s="51"/>
      <c r="I7" s="52"/>
      <c r="J7" s="53"/>
      <c r="K7" s="51"/>
      <c r="L7" s="52"/>
      <c r="M7" s="53"/>
      <c r="N7"/>
      <c r="O7" s="66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120"/>
    </row>
    <row r="8" spans="1:46" ht="6.75" customHeight="1" thickBot="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6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120"/>
    </row>
    <row r="9" spans="1:46" ht="14.1" customHeight="1">
      <c r="A9" s="415" t="s">
        <v>244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6"/>
      <c r="N9" s="64"/>
      <c r="O9" s="66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120"/>
    </row>
    <row r="10" spans="1:46" ht="56.25" customHeight="1">
      <c r="A10" s="66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120"/>
      <c r="N10" s="64"/>
      <c r="O10" s="66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120"/>
    </row>
    <row r="11" spans="1:46" ht="14.1" customHeight="1">
      <c r="A11" s="66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120"/>
      <c r="N11" s="64"/>
      <c r="O11" s="66"/>
      <c r="P11" s="414" t="s">
        <v>239</v>
      </c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120"/>
    </row>
    <row r="12" spans="1:46" ht="14.1" customHeight="1">
      <c r="A12" s="66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120"/>
      <c r="N12" s="64"/>
      <c r="O12" s="66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120"/>
    </row>
    <row r="13" spans="1:46" ht="48.75" customHeight="1" thickBot="1">
      <c r="A13" s="51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3"/>
      <c r="N13" s="64"/>
      <c r="O13" s="51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</row>
    <row r="14" spans="1:46" ht="9" customHeight="1" thickBot="1"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46" ht="27" customHeight="1">
      <c r="A15" s="716"/>
      <c r="B15" s="78">
        <v>1</v>
      </c>
      <c r="C15" s="78">
        <v>2</v>
      </c>
      <c r="D15" s="78">
        <v>3</v>
      </c>
      <c r="E15" s="78">
        <v>4</v>
      </c>
      <c r="F15" s="78">
        <v>5</v>
      </c>
      <c r="G15" s="78">
        <v>6</v>
      </c>
      <c r="H15" s="78">
        <v>7</v>
      </c>
      <c r="I15" s="78">
        <v>8</v>
      </c>
      <c r="J15" s="78">
        <v>9</v>
      </c>
      <c r="K15" s="78">
        <v>10</v>
      </c>
      <c r="L15" s="78">
        <v>11</v>
      </c>
      <c r="M15" s="78">
        <v>12</v>
      </c>
      <c r="N15" s="78">
        <v>13</v>
      </c>
      <c r="O15" s="78">
        <v>14</v>
      </c>
      <c r="P15" s="78">
        <v>15</v>
      </c>
      <c r="Q15" s="78">
        <v>16</v>
      </c>
      <c r="R15" s="78">
        <v>17</v>
      </c>
      <c r="S15" s="78">
        <v>18</v>
      </c>
      <c r="T15" s="78">
        <v>19</v>
      </c>
      <c r="U15" s="78">
        <v>20</v>
      </c>
      <c r="V15" s="78">
        <v>21</v>
      </c>
      <c r="W15" s="78">
        <v>22</v>
      </c>
      <c r="X15" s="78">
        <v>23</v>
      </c>
      <c r="Y15" s="78">
        <v>24</v>
      </c>
      <c r="Z15" s="78">
        <v>25</v>
      </c>
      <c r="AA15" s="78">
        <v>26</v>
      </c>
      <c r="AB15" s="78">
        <v>27</v>
      </c>
      <c r="AC15" s="78">
        <v>28</v>
      </c>
      <c r="AD15" s="78">
        <v>29</v>
      </c>
      <c r="AE15" s="78">
        <v>30</v>
      </c>
      <c r="AF15" s="78">
        <v>31</v>
      </c>
      <c r="AG15" s="78">
        <v>32</v>
      </c>
      <c r="AH15" s="78">
        <v>33</v>
      </c>
      <c r="AI15" s="78">
        <v>34</v>
      </c>
      <c r="AJ15" s="78">
        <v>35</v>
      </c>
      <c r="AK15" s="78">
        <v>36</v>
      </c>
      <c r="AL15" s="78">
        <v>37</v>
      </c>
      <c r="AM15" s="78">
        <v>38</v>
      </c>
      <c r="AN15" s="78">
        <v>39</v>
      </c>
      <c r="AO15" s="78">
        <v>40</v>
      </c>
      <c r="AP15" s="78">
        <v>41</v>
      </c>
      <c r="AQ15" s="78">
        <v>42</v>
      </c>
      <c r="AR15" s="78">
        <v>43</v>
      </c>
      <c r="AS15" s="78">
        <v>44</v>
      </c>
      <c r="AT15" s="78">
        <v>45</v>
      </c>
    </row>
    <row r="16" spans="1:46" s="903" customFormat="1" ht="54.95" customHeight="1">
      <c r="A16" s="899" t="s">
        <v>278</v>
      </c>
      <c r="B16" s="900"/>
      <c r="C16" s="901"/>
      <c r="D16" s="901"/>
      <c r="E16" s="901"/>
      <c r="F16" s="901"/>
      <c r="G16" s="901"/>
      <c r="H16" s="901"/>
      <c r="I16" s="901"/>
      <c r="J16" s="901"/>
      <c r="K16" s="901"/>
      <c r="L16" s="901"/>
      <c r="M16" s="901"/>
      <c r="N16" s="901"/>
      <c r="O16" s="901"/>
      <c r="P16" s="901"/>
      <c r="Q16" s="901"/>
      <c r="R16" s="901"/>
      <c r="S16" s="901"/>
      <c r="T16" s="901"/>
      <c r="U16" s="901"/>
      <c r="V16" s="901"/>
      <c r="W16" s="901"/>
      <c r="X16" s="901"/>
      <c r="Y16" s="901"/>
      <c r="Z16" s="901"/>
      <c r="AA16" s="901"/>
      <c r="AB16" s="901"/>
      <c r="AC16" s="901"/>
      <c r="AD16" s="901"/>
      <c r="AE16" s="901"/>
      <c r="AF16" s="901"/>
      <c r="AG16" s="901"/>
      <c r="AH16" s="901"/>
      <c r="AI16" s="901"/>
      <c r="AJ16" s="901"/>
      <c r="AK16" s="901"/>
      <c r="AL16" s="901"/>
      <c r="AM16" s="901"/>
      <c r="AN16" s="901"/>
      <c r="AO16" s="901"/>
      <c r="AP16" s="901"/>
      <c r="AQ16" s="901"/>
      <c r="AR16" s="901"/>
      <c r="AS16" s="901"/>
      <c r="AT16" s="902"/>
    </row>
    <row r="17" spans="1:46" s="903" customFormat="1" ht="54.95" customHeight="1">
      <c r="A17" s="904" t="s">
        <v>279</v>
      </c>
      <c r="B17" s="900"/>
      <c r="C17" s="901"/>
      <c r="D17" s="901"/>
      <c r="E17" s="901"/>
      <c r="F17" s="901"/>
      <c r="G17" s="901"/>
      <c r="H17" s="901"/>
      <c r="I17" s="901"/>
      <c r="J17" s="901"/>
      <c r="K17" s="901"/>
      <c r="L17" s="901"/>
      <c r="M17" s="901"/>
      <c r="N17" s="901"/>
      <c r="O17" s="901"/>
      <c r="P17" s="901"/>
      <c r="Q17" s="901"/>
      <c r="R17" s="901"/>
      <c r="S17" s="901"/>
      <c r="T17" s="901"/>
      <c r="U17" s="901"/>
      <c r="V17" s="901"/>
      <c r="W17" s="901"/>
      <c r="X17" s="901"/>
      <c r="Y17" s="901"/>
      <c r="Z17" s="901"/>
      <c r="AA17" s="901"/>
      <c r="AB17" s="901"/>
      <c r="AC17" s="901"/>
      <c r="AD17" s="901"/>
      <c r="AE17" s="901"/>
      <c r="AF17" s="901"/>
      <c r="AG17" s="901"/>
      <c r="AH17" s="901"/>
      <c r="AI17" s="901"/>
      <c r="AJ17" s="901"/>
      <c r="AK17" s="901"/>
      <c r="AL17" s="901"/>
      <c r="AM17" s="901"/>
      <c r="AN17" s="901"/>
      <c r="AO17" s="901"/>
      <c r="AP17" s="901"/>
      <c r="AQ17" s="901"/>
      <c r="AR17" s="901"/>
      <c r="AS17" s="901"/>
      <c r="AT17" s="902"/>
    </row>
    <row r="18" spans="1:46" s="903" customFormat="1" ht="54.95" customHeight="1">
      <c r="A18" s="904" t="s">
        <v>280</v>
      </c>
      <c r="B18" s="900"/>
      <c r="C18" s="901"/>
      <c r="D18" s="901"/>
      <c r="E18" s="901"/>
      <c r="F18" s="901"/>
      <c r="G18" s="901"/>
      <c r="H18" s="901"/>
      <c r="I18" s="901"/>
      <c r="J18" s="901"/>
      <c r="K18" s="901"/>
      <c r="L18" s="901"/>
      <c r="M18" s="901"/>
      <c r="N18" s="901"/>
      <c r="O18" s="901"/>
      <c r="P18" s="901"/>
      <c r="Q18" s="901"/>
      <c r="R18" s="901"/>
      <c r="S18" s="901"/>
      <c r="T18" s="901"/>
      <c r="U18" s="901"/>
      <c r="V18" s="901"/>
      <c r="W18" s="901"/>
      <c r="X18" s="901"/>
      <c r="Y18" s="901"/>
      <c r="Z18" s="901"/>
      <c r="AA18" s="901"/>
      <c r="AB18" s="901"/>
      <c r="AC18" s="901"/>
      <c r="AD18" s="901"/>
      <c r="AE18" s="901"/>
      <c r="AF18" s="901"/>
      <c r="AG18" s="901"/>
      <c r="AH18" s="901"/>
      <c r="AI18" s="901"/>
      <c r="AJ18" s="901"/>
      <c r="AK18" s="901"/>
      <c r="AL18" s="901"/>
      <c r="AM18" s="901"/>
      <c r="AN18" s="901"/>
      <c r="AO18" s="901"/>
      <c r="AP18" s="901"/>
      <c r="AQ18" s="901"/>
      <c r="AR18" s="901"/>
      <c r="AS18" s="901"/>
      <c r="AT18" s="902"/>
    </row>
    <row r="19" spans="1:46" s="903" customFormat="1" ht="54.95" customHeight="1">
      <c r="A19" s="899" t="s">
        <v>281</v>
      </c>
      <c r="B19" s="900"/>
      <c r="C19" s="901"/>
      <c r="D19" s="901"/>
      <c r="E19" s="901"/>
      <c r="F19" s="901"/>
      <c r="G19" s="901"/>
      <c r="H19" s="901"/>
      <c r="I19" s="901"/>
      <c r="J19" s="901"/>
      <c r="K19" s="901"/>
      <c r="L19" s="901"/>
      <c r="M19" s="901"/>
      <c r="N19" s="901"/>
      <c r="O19" s="901"/>
      <c r="P19" s="901"/>
      <c r="Q19" s="901"/>
      <c r="R19" s="901"/>
      <c r="S19" s="901"/>
      <c r="T19" s="901"/>
      <c r="U19" s="901"/>
      <c r="V19" s="901"/>
      <c r="W19" s="901"/>
      <c r="X19" s="901"/>
      <c r="Y19" s="901"/>
      <c r="Z19" s="901"/>
      <c r="AA19" s="901"/>
      <c r="AB19" s="901"/>
      <c r="AC19" s="901"/>
      <c r="AD19" s="901"/>
      <c r="AE19" s="901"/>
      <c r="AF19" s="901"/>
      <c r="AG19" s="901"/>
      <c r="AH19" s="901"/>
      <c r="AI19" s="901"/>
      <c r="AJ19" s="901"/>
      <c r="AK19" s="901"/>
      <c r="AL19" s="901"/>
      <c r="AM19" s="901"/>
      <c r="AN19" s="901"/>
      <c r="AO19" s="901"/>
      <c r="AP19" s="901"/>
      <c r="AQ19" s="901"/>
      <c r="AR19" s="901"/>
      <c r="AS19" s="901"/>
      <c r="AT19" s="902"/>
    </row>
    <row r="20" spans="1:46" s="903" customFormat="1" ht="54.95" customHeight="1">
      <c r="A20" s="904" t="s">
        <v>282</v>
      </c>
      <c r="B20" s="900"/>
      <c r="C20" s="901"/>
      <c r="D20" s="901"/>
      <c r="E20" s="901"/>
      <c r="F20" s="901"/>
      <c r="G20" s="901"/>
      <c r="H20" s="901"/>
      <c r="I20" s="901"/>
      <c r="J20" s="901"/>
      <c r="K20" s="901"/>
      <c r="L20" s="901"/>
      <c r="M20" s="901"/>
      <c r="N20" s="901"/>
      <c r="O20" s="901"/>
      <c r="P20" s="901"/>
      <c r="Q20" s="901"/>
      <c r="R20" s="901"/>
      <c r="S20" s="901"/>
      <c r="T20" s="901"/>
      <c r="U20" s="901"/>
      <c r="V20" s="901"/>
      <c r="W20" s="901"/>
      <c r="X20" s="901"/>
      <c r="Y20" s="901"/>
      <c r="Z20" s="901"/>
      <c r="AA20" s="901"/>
      <c r="AB20" s="901"/>
      <c r="AC20" s="901"/>
      <c r="AD20" s="901"/>
      <c r="AE20" s="901"/>
      <c r="AF20" s="901"/>
      <c r="AG20" s="901"/>
      <c r="AH20" s="901"/>
      <c r="AI20" s="901"/>
      <c r="AJ20" s="901"/>
      <c r="AK20" s="901"/>
      <c r="AL20" s="901"/>
      <c r="AM20" s="901"/>
      <c r="AN20" s="901"/>
      <c r="AO20" s="901"/>
      <c r="AP20" s="901"/>
      <c r="AQ20" s="901"/>
      <c r="AR20" s="901"/>
      <c r="AS20" s="901"/>
      <c r="AT20" s="902"/>
    </row>
    <row r="21" spans="1:46" s="903" customFormat="1" ht="54.95" customHeight="1">
      <c r="A21" s="904" t="s">
        <v>283</v>
      </c>
      <c r="B21" s="900"/>
      <c r="C21" s="901"/>
      <c r="D21" s="901"/>
      <c r="E21" s="901"/>
      <c r="F21" s="901"/>
      <c r="G21" s="901"/>
      <c r="H21" s="901"/>
      <c r="I21" s="901"/>
      <c r="J21" s="901"/>
      <c r="K21" s="901"/>
      <c r="L21" s="901"/>
      <c r="M21" s="901"/>
      <c r="N21" s="901"/>
      <c r="O21" s="901"/>
      <c r="P21" s="901"/>
      <c r="Q21" s="901"/>
      <c r="R21" s="901"/>
      <c r="S21" s="901"/>
      <c r="T21" s="901"/>
      <c r="U21" s="901"/>
      <c r="V21" s="901"/>
      <c r="W21" s="901"/>
      <c r="X21" s="901"/>
      <c r="Y21" s="901"/>
      <c r="Z21" s="901"/>
      <c r="AA21" s="901"/>
      <c r="AB21" s="901"/>
      <c r="AC21" s="901"/>
      <c r="AD21" s="901"/>
      <c r="AE21" s="901"/>
      <c r="AF21" s="901"/>
      <c r="AG21" s="901"/>
      <c r="AH21" s="901"/>
      <c r="AI21" s="901"/>
      <c r="AJ21" s="901"/>
      <c r="AK21" s="901"/>
      <c r="AL21" s="901"/>
      <c r="AM21" s="901"/>
      <c r="AN21" s="901"/>
      <c r="AO21" s="901"/>
      <c r="AP21" s="901"/>
      <c r="AQ21" s="901"/>
      <c r="AR21" s="901"/>
      <c r="AS21" s="901"/>
      <c r="AT21" s="902"/>
    </row>
    <row r="22" spans="1:46" s="903" customFormat="1" ht="54.95" customHeight="1">
      <c r="A22" s="899" t="s">
        <v>284</v>
      </c>
      <c r="B22" s="900"/>
      <c r="C22" s="901"/>
      <c r="D22" s="901"/>
      <c r="E22" s="901"/>
      <c r="F22" s="901"/>
      <c r="G22" s="901"/>
      <c r="H22" s="901"/>
      <c r="I22" s="901"/>
      <c r="J22" s="901"/>
      <c r="K22" s="901"/>
      <c r="L22" s="901"/>
      <c r="M22" s="901"/>
      <c r="N22" s="901"/>
      <c r="O22" s="901"/>
      <c r="P22" s="901"/>
      <c r="Q22" s="901"/>
      <c r="R22" s="901"/>
      <c r="S22" s="901"/>
      <c r="T22" s="901"/>
      <c r="U22" s="901"/>
      <c r="V22" s="901"/>
      <c r="W22" s="901"/>
      <c r="X22" s="901"/>
      <c r="Y22" s="901"/>
      <c r="Z22" s="901"/>
      <c r="AA22" s="901"/>
      <c r="AB22" s="901"/>
      <c r="AC22" s="901"/>
      <c r="AD22" s="901"/>
      <c r="AE22" s="901"/>
      <c r="AF22" s="901"/>
      <c r="AG22" s="901"/>
      <c r="AH22" s="901"/>
      <c r="AI22" s="901"/>
      <c r="AJ22" s="901"/>
      <c r="AK22" s="901"/>
      <c r="AL22" s="901"/>
      <c r="AM22" s="901"/>
      <c r="AN22" s="901"/>
      <c r="AO22" s="901"/>
      <c r="AP22" s="901"/>
      <c r="AQ22" s="901"/>
      <c r="AR22" s="901"/>
      <c r="AS22" s="901"/>
      <c r="AT22" s="902"/>
    </row>
    <row r="23" spans="1:46" s="903" customFormat="1" ht="54.95" customHeight="1">
      <c r="A23" s="904" t="s">
        <v>285</v>
      </c>
      <c r="B23" s="900"/>
      <c r="C23" s="901"/>
      <c r="D23" s="901"/>
      <c r="E23" s="901"/>
      <c r="F23" s="901"/>
      <c r="G23" s="901"/>
      <c r="H23" s="901"/>
      <c r="I23" s="901"/>
      <c r="J23" s="901"/>
      <c r="K23" s="901"/>
      <c r="L23" s="901"/>
      <c r="M23" s="901"/>
      <c r="N23" s="901"/>
      <c r="O23" s="901"/>
      <c r="P23" s="901"/>
      <c r="Q23" s="901"/>
      <c r="R23" s="901"/>
      <c r="S23" s="901"/>
      <c r="T23" s="901"/>
      <c r="U23" s="901"/>
      <c r="V23" s="901"/>
      <c r="W23" s="901"/>
      <c r="X23" s="901"/>
      <c r="Y23" s="901"/>
      <c r="Z23" s="901"/>
      <c r="AA23" s="901"/>
      <c r="AB23" s="901"/>
      <c r="AC23" s="901"/>
      <c r="AD23" s="901"/>
      <c r="AE23" s="901"/>
      <c r="AF23" s="901"/>
      <c r="AG23" s="901"/>
      <c r="AH23" s="901"/>
      <c r="AI23" s="901"/>
      <c r="AJ23" s="901"/>
      <c r="AK23" s="901"/>
      <c r="AL23" s="901"/>
      <c r="AM23" s="901"/>
      <c r="AN23" s="901"/>
      <c r="AO23" s="901"/>
      <c r="AP23" s="901"/>
      <c r="AQ23" s="901"/>
      <c r="AR23" s="901"/>
      <c r="AS23" s="901"/>
      <c r="AT23" s="902"/>
    </row>
    <row r="24" spans="1:46" s="903" customFormat="1" ht="54.95" customHeight="1">
      <c r="A24" s="899" t="s">
        <v>286</v>
      </c>
      <c r="B24" s="900"/>
      <c r="C24" s="901"/>
      <c r="D24" s="901"/>
      <c r="E24" s="901"/>
      <c r="F24" s="901"/>
      <c r="G24" s="901"/>
      <c r="H24" s="901"/>
      <c r="I24" s="901"/>
      <c r="J24" s="901"/>
      <c r="K24" s="901"/>
      <c r="L24" s="901"/>
      <c r="M24" s="901"/>
      <c r="N24" s="901"/>
      <c r="O24" s="901"/>
      <c r="P24" s="901"/>
      <c r="Q24" s="901"/>
      <c r="R24" s="901"/>
      <c r="S24" s="901"/>
      <c r="T24" s="901"/>
      <c r="U24" s="901"/>
      <c r="V24" s="901"/>
      <c r="W24" s="901"/>
      <c r="X24" s="901"/>
      <c r="Y24" s="901"/>
      <c r="Z24" s="901"/>
      <c r="AA24" s="901"/>
      <c r="AB24" s="901"/>
      <c r="AC24" s="901"/>
      <c r="AD24" s="901"/>
      <c r="AE24" s="901"/>
      <c r="AF24" s="901"/>
      <c r="AG24" s="901"/>
      <c r="AH24" s="901"/>
      <c r="AI24" s="901"/>
      <c r="AJ24" s="901"/>
      <c r="AK24" s="901"/>
      <c r="AL24" s="901"/>
      <c r="AM24" s="901"/>
      <c r="AN24" s="901"/>
      <c r="AO24" s="901"/>
      <c r="AP24" s="901"/>
      <c r="AQ24" s="901"/>
      <c r="AR24" s="901"/>
      <c r="AS24" s="901"/>
      <c r="AT24" s="902"/>
    </row>
    <row r="25" spans="1:46" s="903" customFormat="1" ht="54.95" customHeight="1">
      <c r="A25" s="904" t="s">
        <v>287</v>
      </c>
      <c r="B25" s="900"/>
      <c r="C25" s="901"/>
      <c r="D25" s="901"/>
      <c r="E25" s="901"/>
      <c r="F25" s="901"/>
      <c r="G25" s="901"/>
      <c r="H25" s="901"/>
      <c r="I25" s="901"/>
      <c r="J25" s="901"/>
      <c r="K25" s="901"/>
      <c r="L25" s="901"/>
      <c r="M25" s="901"/>
      <c r="N25" s="901"/>
      <c r="O25" s="901"/>
      <c r="P25" s="901"/>
      <c r="Q25" s="901"/>
      <c r="R25" s="901"/>
      <c r="S25" s="901"/>
      <c r="T25" s="901"/>
      <c r="U25" s="901"/>
      <c r="V25" s="901"/>
      <c r="W25" s="901"/>
      <c r="X25" s="901"/>
      <c r="Y25" s="901"/>
      <c r="Z25" s="901"/>
      <c r="AA25" s="901"/>
      <c r="AB25" s="901"/>
      <c r="AC25" s="901"/>
      <c r="AD25" s="901"/>
      <c r="AE25" s="901"/>
      <c r="AF25" s="901"/>
      <c r="AG25" s="901"/>
      <c r="AH25" s="901"/>
      <c r="AI25" s="901"/>
      <c r="AJ25" s="901"/>
      <c r="AK25" s="901"/>
      <c r="AL25" s="901"/>
      <c r="AM25" s="901"/>
      <c r="AN25" s="901"/>
      <c r="AO25" s="901"/>
      <c r="AP25" s="901"/>
      <c r="AQ25" s="901"/>
      <c r="AR25" s="901"/>
      <c r="AS25" s="901"/>
      <c r="AT25" s="902"/>
    </row>
    <row r="26" spans="1:46" s="903" customFormat="1" ht="54.95" customHeight="1">
      <c r="A26" s="904" t="s">
        <v>288</v>
      </c>
      <c r="B26" s="900"/>
      <c r="C26" s="901"/>
      <c r="D26" s="901"/>
      <c r="E26" s="901"/>
      <c r="F26" s="901"/>
      <c r="G26" s="901"/>
      <c r="H26" s="901"/>
      <c r="I26" s="901"/>
      <c r="J26" s="901"/>
      <c r="K26" s="901"/>
      <c r="L26" s="901"/>
      <c r="M26" s="901"/>
      <c r="N26" s="901"/>
      <c r="O26" s="901"/>
      <c r="P26" s="901"/>
      <c r="Q26" s="901"/>
      <c r="R26" s="901"/>
      <c r="S26" s="901"/>
      <c r="T26" s="901"/>
      <c r="U26" s="901"/>
      <c r="V26" s="901"/>
      <c r="W26" s="901"/>
      <c r="X26" s="901"/>
      <c r="Y26" s="901"/>
      <c r="Z26" s="901"/>
      <c r="AA26" s="901"/>
      <c r="AB26" s="901"/>
      <c r="AC26" s="901"/>
      <c r="AD26" s="901"/>
      <c r="AE26" s="901"/>
      <c r="AF26" s="901"/>
      <c r="AG26" s="901"/>
      <c r="AH26" s="901"/>
      <c r="AI26" s="901"/>
      <c r="AJ26" s="901"/>
      <c r="AK26" s="901"/>
      <c r="AL26" s="901"/>
      <c r="AM26" s="901"/>
      <c r="AN26" s="901"/>
      <c r="AO26" s="901"/>
      <c r="AP26" s="901"/>
      <c r="AQ26" s="901"/>
      <c r="AR26" s="901"/>
      <c r="AS26" s="901"/>
      <c r="AT26" s="902"/>
    </row>
    <row r="27" spans="1:46" s="903" customFormat="1" ht="54.95" customHeight="1">
      <c r="A27" s="904" t="s">
        <v>289</v>
      </c>
      <c r="B27" s="900"/>
      <c r="C27" s="901"/>
      <c r="D27" s="901"/>
      <c r="E27" s="901"/>
      <c r="F27" s="901"/>
      <c r="G27" s="901"/>
      <c r="H27" s="901"/>
      <c r="I27" s="901"/>
      <c r="J27" s="901"/>
      <c r="K27" s="901"/>
      <c r="L27" s="901"/>
      <c r="M27" s="901"/>
      <c r="N27" s="901"/>
      <c r="O27" s="901"/>
      <c r="P27" s="901"/>
      <c r="Q27" s="901"/>
      <c r="R27" s="901"/>
      <c r="S27" s="901"/>
      <c r="T27" s="901"/>
      <c r="U27" s="901"/>
      <c r="V27" s="901"/>
      <c r="W27" s="901"/>
      <c r="X27" s="901"/>
      <c r="Y27" s="901"/>
      <c r="Z27" s="901"/>
      <c r="AA27" s="901"/>
      <c r="AB27" s="901"/>
      <c r="AC27" s="901"/>
      <c r="AD27" s="901"/>
      <c r="AE27" s="901"/>
      <c r="AF27" s="901"/>
      <c r="AG27" s="901"/>
      <c r="AH27" s="901"/>
      <c r="AI27" s="901"/>
      <c r="AJ27" s="901"/>
      <c r="AK27" s="901"/>
      <c r="AL27" s="901"/>
      <c r="AM27" s="901"/>
      <c r="AN27" s="901"/>
      <c r="AO27" s="901"/>
      <c r="AP27" s="901"/>
      <c r="AQ27" s="901"/>
      <c r="AR27" s="901"/>
      <c r="AS27" s="901"/>
      <c r="AT27" s="902"/>
    </row>
    <row r="28" spans="1:46" s="903" customFormat="1" ht="54.95" customHeight="1">
      <c r="A28" s="904" t="s">
        <v>264</v>
      </c>
      <c r="B28" s="900"/>
      <c r="C28" s="901"/>
      <c r="D28" s="901"/>
      <c r="E28" s="901"/>
      <c r="F28" s="901"/>
      <c r="G28" s="901"/>
      <c r="H28" s="901"/>
      <c r="I28" s="901"/>
      <c r="J28" s="901"/>
      <c r="K28" s="901"/>
      <c r="L28" s="901"/>
      <c r="M28" s="901"/>
      <c r="N28" s="901"/>
      <c r="O28" s="901"/>
      <c r="P28" s="901"/>
      <c r="Q28" s="901"/>
      <c r="R28" s="901"/>
      <c r="S28" s="901"/>
      <c r="T28" s="901"/>
      <c r="U28" s="901"/>
      <c r="V28" s="901"/>
      <c r="W28" s="901"/>
      <c r="X28" s="901"/>
      <c r="Y28" s="901"/>
      <c r="Z28" s="901"/>
      <c r="AA28" s="901"/>
      <c r="AB28" s="901"/>
      <c r="AC28" s="901"/>
      <c r="AD28" s="901"/>
      <c r="AE28" s="901"/>
      <c r="AF28" s="901"/>
      <c r="AG28" s="901"/>
      <c r="AH28" s="901"/>
      <c r="AI28" s="901"/>
      <c r="AJ28" s="901"/>
      <c r="AK28" s="901"/>
      <c r="AL28" s="901"/>
      <c r="AM28" s="901"/>
      <c r="AN28" s="901"/>
      <c r="AO28" s="901"/>
      <c r="AP28" s="901"/>
      <c r="AQ28" s="901"/>
      <c r="AR28" s="901"/>
      <c r="AS28" s="901"/>
      <c r="AT28" s="902"/>
    </row>
    <row r="29" spans="1:46" s="903" customFormat="1" ht="54.95" customHeight="1">
      <c r="A29" s="906" t="s">
        <v>65</v>
      </c>
      <c r="B29" s="900"/>
      <c r="C29" s="905"/>
      <c r="D29" s="901"/>
      <c r="E29" s="901"/>
      <c r="F29" s="901"/>
      <c r="G29" s="901"/>
      <c r="H29" s="901"/>
      <c r="I29" s="901"/>
      <c r="J29" s="901"/>
      <c r="K29" s="901"/>
      <c r="L29" s="901"/>
      <c r="M29" s="901"/>
      <c r="N29" s="901"/>
      <c r="O29" s="901"/>
      <c r="P29" s="901"/>
      <c r="Q29" s="901"/>
      <c r="R29" s="901"/>
      <c r="S29" s="901"/>
      <c r="T29" s="901"/>
      <c r="U29" s="901"/>
      <c r="V29" s="901"/>
      <c r="W29" s="901"/>
      <c r="X29" s="901"/>
      <c r="Y29" s="901"/>
      <c r="Z29" s="901"/>
      <c r="AA29" s="901"/>
      <c r="AB29" s="901"/>
      <c r="AC29" s="901"/>
      <c r="AD29" s="901"/>
      <c r="AE29" s="901"/>
      <c r="AF29" s="901"/>
      <c r="AG29" s="901"/>
      <c r="AH29" s="901"/>
      <c r="AI29" s="901"/>
      <c r="AJ29" s="901"/>
      <c r="AK29" s="901"/>
      <c r="AL29" s="901"/>
      <c r="AM29" s="901"/>
      <c r="AN29" s="901"/>
      <c r="AO29" s="901"/>
      <c r="AP29" s="901"/>
      <c r="AQ29" s="901"/>
      <c r="AR29" s="901"/>
      <c r="AS29" s="901"/>
      <c r="AT29" s="902"/>
    </row>
    <row r="30" spans="1:46" ht="26.25" customHeight="1" thickBot="1">
      <c r="A30" s="907"/>
      <c r="B30" s="86"/>
      <c r="C30" s="896" t="s">
        <v>109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105"/>
    </row>
    <row r="31" spans="1:46" ht="30" customHeight="1" thickBot="1">
      <c r="A31" s="908" t="s">
        <v>66</v>
      </c>
      <c r="B31" s="51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3"/>
    </row>
    <row r="32" spans="1:46" ht="30" customHeight="1" thickBot="1">
      <c r="A32" s="908" t="s">
        <v>110</v>
      </c>
      <c r="B32" s="12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157"/>
    </row>
    <row r="33" spans="1:46" ht="30" customHeight="1" thickBot="1">
      <c r="A33" s="909" t="s">
        <v>85</v>
      </c>
      <c r="B33" s="51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3"/>
    </row>
  </sheetData>
  <pageMargins left="0.7" right="0.7" top="0.75" bottom="0.75" header="0.3" footer="0.3"/>
  <pageSetup paperSize="9" scale="40" orientation="landscape" horizontalDpi="4294967293" vertic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FF"/>
    <pageSetUpPr fitToPage="1"/>
  </sheetPr>
  <dimension ref="A1:AT36"/>
  <sheetViews>
    <sheetView zoomScale="70" zoomScaleNormal="70" workbookViewId="0">
      <selection activeCell="M23" sqref="M23"/>
    </sheetView>
  </sheetViews>
  <sheetFormatPr baseColWidth="10" defaultColWidth="9.140625" defaultRowHeight="15"/>
  <cols>
    <col min="1" max="1" width="16.28515625" style="43"/>
    <col min="2" max="31" width="4.28515625" style="43"/>
    <col min="32" max="1025" width="3.85546875"/>
  </cols>
  <sheetData>
    <row r="1" spans="1:46" s="100" customFormat="1">
      <c r="A1" s="112" t="s">
        <v>100</v>
      </c>
      <c r="B1" s="113"/>
      <c r="C1" s="113"/>
      <c r="D1" s="113"/>
      <c r="E1" s="113"/>
      <c r="F1" s="113"/>
      <c r="G1" s="114"/>
      <c r="H1" s="99"/>
      <c r="I1" s="140" t="s">
        <v>101</v>
      </c>
      <c r="J1" s="113"/>
      <c r="K1" s="113"/>
      <c r="L1" s="113"/>
      <c r="M1" s="114"/>
      <c r="N1" s="99"/>
      <c r="O1" s="140" t="s">
        <v>95</v>
      </c>
      <c r="P1" s="113"/>
      <c r="Q1" s="113"/>
      <c r="R1" s="113"/>
      <c r="S1" s="114"/>
      <c r="T1" s="99"/>
      <c r="U1" s="140" t="s">
        <v>222</v>
      </c>
      <c r="V1" s="113"/>
      <c r="W1" s="113"/>
      <c r="X1" s="113"/>
      <c r="Y1" s="113"/>
      <c r="Z1" s="113"/>
      <c r="AA1" s="113"/>
      <c r="AB1" s="113"/>
      <c r="AC1" s="113"/>
      <c r="AD1" s="113"/>
      <c r="AE1" s="114"/>
    </row>
    <row r="2" spans="1:46" ht="15" customHeight="1">
      <c r="A2" s="51"/>
      <c r="B2" s="52"/>
      <c r="C2" s="52"/>
      <c r="D2" s="52"/>
      <c r="E2" s="52"/>
      <c r="F2" s="52"/>
      <c r="G2" s="53"/>
      <c r="H2"/>
      <c r="I2" s="51"/>
      <c r="J2" s="52"/>
      <c r="K2" s="52"/>
      <c r="L2" s="52"/>
      <c r="M2" s="53"/>
      <c r="N2"/>
      <c r="O2" s="51"/>
      <c r="P2" s="52"/>
      <c r="Q2" s="52"/>
      <c r="R2" s="52"/>
      <c r="S2" s="53"/>
      <c r="T2"/>
      <c r="U2" s="51"/>
      <c r="V2" s="52"/>
      <c r="W2" s="52"/>
      <c r="X2" s="52"/>
      <c r="Y2" s="52"/>
      <c r="Z2" s="52"/>
      <c r="AA2" s="52"/>
      <c r="AB2" s="52"/>
      <c r="AC2" s="52"/>
      <c r="AD2" s="52"/>
      <c r="AE2" s="53"/>
    </row>
    <row r="3" spans="1:46" ht="6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46" ht="3" customHeight="1" thickBo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46" s="100" customFormat="1" ht="14.1" customHeight="1" thickBot="1">
      <c r="A5" s="112" t="s">
        <v>99</v>
      </c>
      <c r="B5" s="158" t="s">
        <v>103</v>
      </c>
      <c r="C5" s="159"/>
      <c r="D5" s="160"/>
      <c r="E5" s="161" t="s">
        <v>104</v>
      </c>
      <c r="F5" s="159"/>
      <c r="G5" s="160"/>
      <c r="H5" s="161" t="s">
        <v>105</v>
      </c>
      <c r="I5" s="159"/>
      <c r="J5" s="160"/>
      <c r="K5" s="162" t="s">
        <v>106</v>
      </c>
      <c r="L5" s="113"/>
      <c r="M5" s="114"/>
      <c r="N5" s="99"/>
      <c r="O5" s="112"/>
      <c r="P5" s="162" t="s">
        <v>210</v>
      </c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4"/>
    </row>
    <row r="6" spans="1:46" ht="14.1" customHeight="1">
      <c r="A6" s="78" t="s">
        <v>108</v>
      </c>
      <c r="B6" s="44"/>
      <c r="C6" s="45"/>
      <c r="D6" s="46"/>
      <c r="E6" s="44"/>
      <c r="F6" s="45"/>
      <c r="G6" s="46"/>
      <c r="H6" s="44"/>
      <c r="I6" s="45"/>
      <c r="J6" s="46"/>
      <c r="K6" s="44"/>
      <c r="L6" s="45"/>
      <c r="M6" s="46"/>
      <c r="N6"/>
      <c r="O6" s="66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120"/>
    </row>
    <row r="7" spans="1:46" ht="14.1" customHeight="1" thickBot="1">
      <c r="A7" s="85" t="s">
        <v>192</v>
      </c>
      <c r="B7" s="51"/>
      <c r="C7" s="52"/>
      <c r="D7" s="53"/>
      <c r="E7" s="51"/>
      <c r="F7" s="52"/>
      <c r="G7" s="53"/>
      <c r="H7" s="51"/>
      <c r="I7" s="52"/>
      <c r="J7" s="53"/>
      <c r="K7" s="51"/>
      <c r="L7" s="52"/>
      <c r="M7" s="53"/>
      <c r="N7"/>
      <c r="O7" s="66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120"/>
    </row>
    <row r="8" spans="1:46" ht="6.75" customHeight="1" thickBot="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6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120"/>
    </row>
    <row r="9" spans="1:46" ht="14.1" customHeight="1">
      <c r="A9" s="415" t="s">
        <v>244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6"/>
      <c r="N9" s="64"/>
      <c r="O9" s="66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120"/>
    </row>
    <row r="10" spans="1:46" ht="56.25" customHeight="1">
      <c r="A10" s="66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120"/>
      <c r="N10" s="64"/>
      <c r="O10" s="66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120"/>
    </row>
    <row r="11" spans="1:46" ht="14.1" customHeight="1">
      <c r="A11" s="66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120"/>
      <c r="N11" s="64"/>
      <c r="O11" s="66"/>
      <c r="P11" s="414" t="s">
        <v>239</v>
      </c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120"/>
    </row>
    <row r="12" spans="1:46" ht="14.1" customHeight="1">
      <c r="A12" s="66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120"/>
      <c r="N12" s="64"/>
      <c r="O12" s="66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120"/>
    </row>
    <row r="13" spans="1:46" ht="48.75" customHeight="1" thickBot="1">
      <c r="A13" s="51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3"/>
      <c r="N13" s="64"/>
      <c r="O13" s="51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</row>
    <row r="14" spans="1:46" ht="9" customHeight="1" thickBo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46" ht="20.100000000000001" customHeight="1">
      <c r="A15" s="44" t="s">
        <v>63</v>
      </c>
      <c r="B15" s="78">
        <v>1</v>
      </c>
      <c r="C15" s="78">
        <v>2</v>
      </c>
      <c r="D15" s="78">
        <v>3</v>
      </c>
      <c r="E15" s="78">
        <v>4</v>
      </c>
      <c r="F15" s="78">
        <v>5</v>
      </c>
      <c r="G15" s="78">
        <v>6</v>
      </c>
      <c r="H15" s="78">
        <v>7</v>
      </c>
      <c r="I15" s="78">
        <v>8</v>
      </c>
      <c r="J15" s="78">
        <v>9</v>
      </c>
      <c r="K15" s="78">
        <v>10</v>
      </c>
      <c r="L15" s="78">
        <v>11</v>
      </c>
      <c r="M15" s="78">
        <v>12</v>
      </c>
      <c r="N15" s="78">
        <v>13</v>
      </c>
      <c r="O15" s="78">
        <v>14</v>
      </c>
      <c r="P15" s="78">
        <v>15</v>
      </c>
      <c r="Q15" s="78">
        <v>16</v>
      </c>
      <c r="R15" s="78">
        <v>17</v>
      </c>
      <c r="S15" s="78">
        <v>18</v>
      </c>
      <c r="T15" s="78">
        <v>19</v>
      </c>
      <c r="U15" s="78">
        <v>20</v>
      </c>
      <c r="V15" s="78">
        <v>21</v>
      </c>
      <c r="W15" s="78">
        <v>22</v>
      </c>
      <c r="X15" s="78">
        <v>23</v>
      </c>
      <c r="Y15" s="78">
        <v>24</v>
      </c>
      <c r="Z15" s="78">
        <v>25</v>
      </c>
      <c r="AA15" s="78">
        <v>26</v>
      </c>
      <c r="AB15" s="78">
        <v>27</v>
      </c>
      <c r="AC15" s="78">
        <v>28</v>
      </c>
      <c r="AD15" s="78">
        <v>29</v>
      </c>
      <c r="AE15" s="78">
        <v>30</v>
      </c>
      <c r="AF15" s="78">
        <v>31</v>
      </c>
      <c r="AG15" s="78">
        <v>32</v>
      </c>
      <c r="AH15" s="78">
        <v>33</v>
      </c>
      <c r="AI15" s="78">
        <v>34</v>
      </c>
      <c r="AJ15" s="78">
        <v>35</v>
      </c>
      <c r="AK15" s="78">
        <v>36</v>
      </c>
      <c r="AL15" s="78">
        <v>37</v>
      </c>
      <c r="AM15" s="78">
        <v>38</v>
      </c>
      <c r="AN15" s="78">
        <v>39</v>
      </c>
      <c r="AO15" s="78">
        <v>40</v>
      </c>
      <c r="AP15" s="78">
        <v>41</v>
      </c>
      <c r="AQ15" s="78">
        <v>42</v>
      </c>
      <c r="AR15" s="78">
        <v>43</v>
      </c>
      <c r="AS15" s="78">
        <v>44</v>
      </c>
      <c r="AT15" s="78">
        <v>45</v>
      </c>
    </row>
    <row r="16" spans="1:46" ht="20.100000000000001" customHeight="1" thickBot="1">
      <c r="A16" s="51"/>
      <c r="B16" s="66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120"/>
    </row>
    <row r="17" spans="1:46" ht="20.100000000000001" customHeight="1">
      <c r="A17" s="124" t="s">
        <v>185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2"/>
    </row>
    <row r="18" spans="1:46" ht="20.100000000000001" customHeight="1" thickBot="1">
      <c r="A18" s="51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101"/>
    </row>
    <row r="19" spans="1:46" ht="20.100000000000001" customHeight="1">
      <c r="A19" s="124" t="s">
        <v>184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2"/>
    </row>
    <row r="20" spans="1:46" ht="20.100000000000001" customHeight="1">
      <c r="A20" s="66"/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4"/>
    </row>
    <row r="21" spans="1:46" ht="20.100000000000001" customHeight="1" thickBot="1">
      <c r="A21" s="51"/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4"/>
    </row>
    <row r="22" spans="1:46" ht="20.100000000000001" customHeight="1">
      <c r="A22" s="124" t="s">
        <v>183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2"/>
    </row>
    <row r="23" spans="1:46" ht="20.100000000000001" customHeight="1">
      <c r="A23" s="66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4"/>
    </row>
    <row r="24" spans="1:46" ht="20.100000000000001" customHeight="1" thickBot="1">
      <c r="A24" s="51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4"/>
    </row>
    <row r="25" spans="1:46" ht="20.100000000000001" customHeight="1">
      <c r="A25" s="124" t="s">
        <v>182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2"/>
    </row>
    <row r="26" spans="1:46" ht="20.100000000000001" customHeight="1" thickBot="1">
      <c r="A26" s="51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4"/>
    </row>
    <row r="27" spans="1:46" ht="20.100000000000001" customHeight="1">
      <c r="A27" s="124">
        <v>0.6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2"/>
    </row>
    <row r="28" spans="1:46" ht="20.100000000000001" customHeight="1">
      <c r="A28" s="66" t="s">
        <v>191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4"/>
    </row>
    <row r="29" spans="1:46" ht="20.100000000000001" customHeight="1" thickBot="1">
      <c r="A29" s="51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101"/>
    </row>
    <row r="30" spans="1:46" ht="20.100000000000001" customHeight="1">
      <c r="A30" s="66" t="s">
        <v>64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2"/>
    </row>
    <row r="31" spans="1:46" ht="20.100000000000001" customHeight="1" thickBot="1">
      <c r="A31" s="51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4"/>
    </row>
    <row r="32" spans="1:46" ht="20.100000000000001" customHeight="1" thickBot="1">
      <c r="A32" s="51" t="s">
        <v>65</v>
      </c>
      <c r="B32" s="151"/>
      <c r="C32" s="155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2"/>
    </row>
    <row r="33" spans="1:46" ht="20.100000000000001" customHeight="1" thickBot="1">
      <c r="A33" s="51"/>
      <c r="B33" s="153"/>
      <c r="C33" s="156" t="s">
        <v>109</v>
      </c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4"/>
    </row>
    <row r="34" spans="1:46" ht="24" customHeight="1" thickBot="1">
      <c r="A34" s="163" t="s">
        <v>66</v>
      </c>
      <c r="B34" s="12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157"/>
    </row>
    <row r="35" spans="1:46" ht="26.25" customHeight="1" thickBot="1">
      <c r="A35" s="126" t="s">
        <v>110</v>
      </c>
      <c r="B35" s="12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157"/>
    </row>
    <row r="36" spans="1:46" ht="25.5" customHeight="1" thickBot="1">
      <c r="A36" s="51" t="s">
        <v>85</v>
      </c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3"/>
    </row>
  </sheetData>
  <pageMargins left="0.25" right="0.25" top="0.75" bottom="0.75" header="0.51180555555555496" footer="0.51180555555555496"/>
  <pageSetup paperSize="9" scale="69" firstPageNumber="0" orientation="landscape" horizontalDpi="4294967293" vertic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FF"/>
    <pageSetUpPr fitToPage="1"/>
  </sheetPr>
  <dimension ref="A1:AT36"/>
  <sheetViews>
    <sheetView topLeftCell="A10" zoomScale="70" zoomScaleNormal="70" workbookViewId="0">
      <selection activeCell="AX15" sqref="AX15"/>
    </sheetView>
  </sheetViews>
  <sheetFormatPr baseColWidth="10" defaultColWidth="4.28515625" defaultRowHeight="15"/>
  <cols>
    <col min="1" max="1" width="12" style="43" customWidth="1"/>
    <col min="2" max="31" width="4.28515625" style="43"/>
  </cols>
  <sheetData>
    <row r="1" spans="1:46" s="100" customFormat="1">
      <c r="A1" s="140" t="s">
        <v>94</v>
      </c>
      <c r="B1" s="113"/>
      <c r="C1" s="113"/>
      <c r="D1" s="113"/>
      <c r="E1" s="113"/>
      <c r="F1" s="113"/>
      <c r="G1" s="114"/>
      <c r="H1" s="99"/>
      <c r="I1" s="140" t="s">
        <v>190</v>
      </c>
      <c r="J1" s="113"/>
      <c r="K1" s="113"/>
      <c r="L1" s="113"/>
      <c r="M1" s="114"/>
      <c r="N1" s="99"/>
      <c r="O1" s="140" t="s">
        <v>95</v>
      </c>
      <c r="P1" s="113"/>
      <c r="Q1" s="113"/>
      <c r="R1" s="113"/>
      <c r="S1" s="114"/>
      <c r="T1" s="99"/>
      <c r="U1" s="48"/>
      <c r="V1" s="49"/>
      <c r="W1" s="49"/>
      <c r="X1" s="49"/>
      <c r="Y1" s="49"/>
      <c r="Z1" s="49"/>
      <c r="AA1" s="49"/>
      <c r="AB1" s="49"/>
      <c r="AC1" s="49"/>
      <c r="AD1" s="49"/>
      <c r="AE1" s="49"/>
    </row>
    <row r="2" spans="1:46" ht="24" customHeight="1">
      <c r="A2" s="51"/>
      <c r="B2" s="52"/>
      <c r="C2" s="52"/>
      <c r="D2" s="52"/>
      <c r="E2" s="52"/>
      <c r="F2" s="52"/>
      <c r="G2" s="53"/>
      <c r="H2"/>
      <c r="I2" s="51"/>
      <c r="J2" s="52"/>
      <c r="K2" s="52"/>
      <c r="L2" s="52"/>
      <c r="M2" s="53"/>
      <c r="N2"/>
      <c r="O2" s="51"/>
      <c r="P2" s="52"/>
      <c r="Q2" s="52"/>
      <c r="R2" s="52"/>
      <c r="S2" s="53"/>
      <c r="T2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</row>
    <row r="3" spans="1:46" ht="6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46" ht="3" customHeigh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46" s="100" customFormat="1" ht="14.1" customHeight="1">
      <c r="A5" s="141" t="s">
        <v>96</v>
      </c>
      <c r="B5" s="142"/>
      <c r="C5" s="143"/>
      <c r="D5" s="143"/>
      <c r="E5" s="144"/>
      <c r="F5" s="143"/>
      <c r="G5" s="145"/>
      <c r="H5" s="48"/>
      <c r="I5" s="49"/>
      <c r="J5" s="49"/>
      <c r="K5" s="48"/>
      <c r="L5" s="49"/>
      <c r="M5" s="49"/>
      <c r="N5" s="49"/>
      <c r="O5" s="49"/>
      <c r="P5" s="48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</row>
    <row r="6" spans="1:46" ht="14.1" customHeight="1">
      <c r="A6" s="146"/>
      <c r="B6" s="64"/>
      <c r="C6" s="64"/>
      <c r="D6" s="64"/>
      <c r="E6" s="64"/>
      <c r="F6" s="64"/>
      <c r="G6" s="147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</row>
    <row r="7" spans="1:46" ht="14.1" customHeight="1">
      <c r="A7" s="148"/>
      <c r="B7" s="149"/>
      <c r="C7" s="149"/>
      <c r="D7" s="149"/>
      <c r="E7" s="149"/>
      <c r="F7" s="149"/>
      <c r="G7" s="150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</row>
    <row r="8" spans="1:46" ht="6.75" customHeight="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</row>
    <row r="9" spans="1:46" ht="14.1" customHeight="1">
      <c r="A9" s="63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</row>
    <row r="10" spans="1:46" ht="14.1" customHeight="1">
      <c r="A10" s="64"/>
      <c r="B10" s="765"/>
      <c r="C10" s="765"/>
      <c r="D10" s="765"/>
      <c r="E10" s="765" t="s">
        <v>221</v>
      </c>
      <c r="F10" s="765"/>
      <c r="G10" s="765"/>
      <c r="H10" s="765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</row>
    <row r="11" spans="1:46" ht="7.5" customHeight="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</row>
    <row r="12" spans="1:46" ht="9" customHeight="1" thickBo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46" ht="20.100000000000001" customHeight="1">
      <c r="A13" s="44" t="s">
        <v>63</v>
      </c>
      <c r="B13" s="78">
        <v>1</v>
      </c>
      <c r="C13" s="78">
        <v>2</v>
      </c>
      <c r="D13" s="78">
        <v>3</v>
      </c>
      <c r="E13" s="78">
        <v>4</v>
      </c>
      <c r="F13" s="78">
        <v>5</v>
      </c>
      <c r="G13" s="78">
        <v>6</v>
      </c>
      <c r="H13" s="78">
        <v>7</v>
      </c>
      <c r="I13" s="78">
        <v>8</v>
      </c>
      <c r="J13" s="78">
        <v>9</v>
      </c>
      <c r="K13" s="78">
        <v>10</v>
      </c>
      <c r="L13" s="78">
        <v>11</v>
      </c>
      <c r="M13" s="78">
        <v>12</v>
      </c>
      <c r="N13" s="78">
        <v>13</v>
      </c>
      <c r="O13" s="78">
        <v>14</v>
      </c>
      <c r="P13" s="78">
        <v>15</v>
      </c>
      <c r="Q13" s="78">
        <v>16</v>
      </c>
      <c r="R13" s="78">
        <v>17</v>
      </c>
      <c r="S13" s="78">
        <v>18</v>
      </c>
      <c r="T13" s="78">
        <v>19</v>
      </c>
      <c r="U13" s="78">
        <v>20</v>
      </c>
      <c r="V13" s="78">
        <v>21</v>
      </c>
      <c r="W13" s="78">
        <v>22</v>
      </c>
      <c r="X13" s="78">
        <v>23</v>
      </c>
      <c r="Y13" s="78">
        <v>24</v>
      </c>
      <c r="Z13" s="78">
        <v>25</v>
      </c>
      <c r="AA13" s="78">
        <v>26</v>
      </c>
      <c r="AB13" s="78">
        <v>27</v>
      </c>
      <c r="AC13" s="78">
        <v>28</v>
      </c>
      <c r="AD13" s="78">
        <v>29</v>
      </c>
      <c r="AE13" s="78">
        <v>30</v>
      </c>
      <c r="AF13" s="78">
        <v>31</v>
      </c>
      <c r="AG13" s="78">
        <v>32</v>
      </c>
      <c r="AH13" s="78">
        <v>33</v>
      </c>
      <c r="AI13" s="78">
        <v>34</v>
      </c>
      <c r="AJ13" s="78">
        <v>35</v>
      </c>
      <c r="AK13" s="78">
        <v>36</v>
      </c>
      <c r="AL13" s="78">
        <v>37</v>
      </c>
      <c r="AM13" s="78">
        <v>38</v>
      </c>
      <c r="AN13" s="78">
        <v>39</v>
      </c>
      <c r="AO13" s="78">
        <v>40</v>
      </c>
      <c r="AP13" s="78">
        <v>41</v>
      </c>
      <c r="AQ13" s="78">
        <v>42</v>
      </c>
      <c r="AR13" s="78">
        <v>43</v>
      </c>
      <c r="AS13" s="78">
        <v>44</v>
      </c>
      <c r="AT13" s="78">
        <v>45</v>
      </c>
    </row>
    <row r="14" spans="1:46" ht="20.100000000000001" customHeight="1" thickBot="1">
      <c r="A14" s="51"/>
      <c r="B14" s="66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120"/>
    </row>
    <row r="15" spans="1:46" ht="20.100000000000001" customHeight="1">
      <c r="A15" s="735" t="s">
        <v>187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2"/>
    </row>
    <row r="16" spans="1:46" ht="20.100000000000001" customHeight="1" thickBot="1">
      <c r="A16" s="73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101"/>
    </row>
    <row r="17" spans="1:46" ht="20.100000000000001" customHeight="1">
      <c r="A17" s="735" t="s">
        <v>186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2"/>
    </row>
    <row r="18" spans="1:46" ht="20.100000000000001" customHeight="1">
      <c r="A18" s="65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4"/>
    </row>
    <row r="19" spans="1:46" ht="20.100000000000001" customHeight="1" thickBot="1">
      <c r="A19" s="736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4"/>
    </row>
    <row r="20" spans="1:46" ht="20.100000000000001" customHeight="1">
      <c r="A20" s="735" t="s">
        <v>188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2"/>
    </row>
    <row r="21" spans="1:46" ht="20.100000000000001" customHeight="1">
      <c r="A21" s="65"/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4"/>
    </row>
    <row r="22" spans="1:46" ht="20.100000000000001" customHeight="1" thickBot="1">
      <c r="A22" s="736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4"/>
    </row>
    <row r="23" spans="1:46" ht="20.100000000000001" customHeight="1">
      <c r="A23" s="735" t="s">
        <v>189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2"/>
    </row>
    <row r="24" spans="1:46" ht="20.100000000000001" customHeight="1" thickBot="1">
      <c r="A24" s="736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4"/>
    </row>
    <row r="25" spans="1:46" ht="20.100000000000001" customHeight="1">
      <c r="A25" s="735">
        <v>0.6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2"/>
    </row>
    <row r="26" spans="1:46" ht="20.100000000000001" customHeight="1">
      <c r="A26" s="65" t="s">
        <v>211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4"/>
    </row>
    <row r="27" spans="1:46" ht="20.100000000000001" customHeight="1" thickBot="1">
      <c r="A27" s="736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101"/>
    </row>
    <row r="28" spans="1:46" ht="20.100000000000001" customHeight="1">
      <c r="A28" s="65" t="s">
        <v>64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2"/>
    </row>
    <row r="29" spans="1:46" ht="20.100000000000001" customHeight="1" thickBot="1">
      <c r="A29" s="736"/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4"/>
    </row>
    <row r="30" spans="1:46" ht="20.100000000000001" customHeight="1" thickBot="1">
      <c r="A30" s="736" t="s">
        <v>65</v>
      </c>
      <c r="B30" s="151"/>
      <c r="C30" s="155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2"/>
    </row>
    <row r="31" spans="1:46" ht="20.100000000000001" customHeight="1" thickBot="1">
      <c r="A31" s="736"/>
      <c r="B31" s="153"/>
      <c r="C31" s="156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4"/>
    </row>
    <row r="32" spans="1:46" ht="15.75" thickBot="1">
      <c r="A32" s="126" t="s">
        <v>97</v>
      </c>
      <c r="B32" s="126"/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  <c r="O32" s="303"/>
      <c r="P32" s="303"/>
      <c r="Q32" s="303"/>
      <c r="R32" s="303"/>
      <c r="S32" s="303"/>
      <c r="T32" s="303"/>
      <c r="U32" s="303"/>
      <c r="V32" s="303"/>
      <c r="W32" s="303"/>
      <c r="X32" s="303"/>
      <c r="Y32" s="303"/>
      <c r="Z32" s="303"/>
      <c r="AA32" s="303"/>
      <c r="AB32" s="303"/>
      <c r="AC32" s="303"/>
      <c r="AD32" s="303"/>
      <c r="AE32" s="303"/>
      <c r="AF32" s="303"/>
      <c r="AG32" s="303"/>
      <c r="AH32" s="303"/>
      <c r="AI32" s="303"/>
      <c r="AJ32" s="303"/>
      <c r="AK32" s="303"/>
      <c r="AL32" s="303"/>
      <c r="AM32" s="303"/>
      <c r="AN32" s="303"/>
      <c r="AO32" s="303"/>
      <c r="AP32" s="303"/>
      <c r="AQ32" s="303"/>
      <c r="AR32" s="303"/>
      <c r="AS32" s="303"/>
      <c r="AT32" s="770"/>
    </row>
    <row r="33" spans="1:46" ht="15.75" thickBot="1">
      <c r="A33" s="51" t="s">
        <v>98</v>
      </c>
      <c r="B33" s="51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771"/>
    </row>
    <row r="34" spans="1:46">
      <c r="B34" s="769" t="s">
        <v>233</v>
      </c>
    </row>
    <row r="36" spans="1:46">
      <c r="E36" s="769"/>
    </row>
  </sheetData>
  <pageMargins left="0.7" right="0.7" top="0.75" bottom="0.75" header="0.51180555555555496" footer="0.51180555555555496"/>
  <pageSetup paperSize="9" scale="62" firstPageNumber="0" orientation="landscape" horizontalDpi="4294967293" vertic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FF"/>
    <pageSetUpPr fitToPage="1"/>
  </sheetPr>
  <dimension ref="A1:AX55"/>
  <sheetViews>
    <sheetView topLeftCell="G1" zoomScale="60" zoomScaleNormal="60" workbookViewId="0">
      <selection activeCell="AZ32" sqref="AZ32"/>
    </sheetView>
  </sheetViews>
  <sheetFormatPr baseColWidth="10" defaultRowHeight="15"/>
  <cols>
    <col min="1" max="1" width="8.140625" customWidth="1"/>
    <col min="2" max="16" width="4.7109375" customWidth="1"/>
    <col min="17" max="17" width="1.28515625" customWidth="1"/>
    <col min="18" max="18" width="8.140625" customWidth="1"/>
    <col min="19" max="33" width="4.7109375" customWidth="1"/>
    <col min="34" max="34" width="1.85546875" customWidth="1"/>
    <col min="35" max="35" width="8.140625" customWidth="1"/>
    <col min="36" max="50" width="4.7109375" customWidth="1"/>
  </cols>
  <sheetData>
    <row r="1" spans="1:50">
      <c r="A1" s="79"/>
      <c r="B1" s="61" t="s">
        <v>277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2"/>
      <c r="R1" s="79"/>
      <c r="S1" s="61" t="s">
        <v>277</v>
      </c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2"/>
      <c r="AI1" s="79"/>
      <c r="AJ1" s="61" t="s">
        <v>277</v>
      </c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2"/>
    </row>
    <row r="2" spans="1:50">
      <c r="A2" s="894" t="s">
        <v>276</v>
      </c>
      <c r="B2" s="842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9"/>
      <c r="R2" s="894" t="s">
        <v>276</v>
      </c>
      <c r="S2" s="842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9"/>
      <c r="AI2" s="894" t="s">
        <v>276</v>
      </c>
      <c r="AJ2" s="842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9"/>
    </row>
    <row r="3" spans="1:50">
      <c r="A3" s="894"/>
      <c r="B3" s="842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9"/>
      <c r="R3" s="894"/>
      <c r="S3" s="842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9"/>
      <c r="AI3" s="894"/>
      <c r="AJ3" s="842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9"/>
    </row>
    <row r="4" spans="1:50">
      <c r="A4" s="894" t="s">
        <v>275</v>
      </c>
      <c r="B4" s="842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9"/>
      <c r="R4" s="894" t="s">
        <v>275</v>
      </c>
      <c r="S4" s="842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9"/>
      <c r="AI4" s="894" t="s">
        <v>275</v>
      </c>
      <c r="AJ4" s="842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9"/>
    </row>
    <row r="5" spans="1:50">
      <c r="A5" s="894"/>
      <c r="B5" s="842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9"/>
      <c r="R5" s="894"/>
      <c r="S5" s="842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9"/>
      <c r="AI5" s="894"/>
      <c r="AJ5" s="842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9"/>
    </row>
    <row r="6" spans="1:50">
      <c r="A6" s="894" t="s">
        <v>274</v>
      </c>
      <c r="B6" s="842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9"/>
      <c r="R6" s="894" t="s">
        <v>274</v>
      </c>
      <c r="S6" s="842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9"/>
      <c r="AI6" s="894" t="s">
        <v>274</v>
      </c>
      <c r="AJ6" s="842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9"/>
    </row>
    <row r="7" spans="1:50">
      <c r="A7" s="894"/>
      <c r="B7" s="842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9"/>
      <c r="R7" s="894"/>
      <c r="S7" s="842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9"/>
      <c r="AI7" s="894"/>
      <c r="AJ7" s="842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9"/>
    </row>
    <row r="8" spans="1:50">
      <c r="A8" s="894" t="s">
        <v>273</v>
      </c>
      <c r="B8" s="842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9"/>
      <c r="R8" s="894" t="s">
        <v>273</v>
      </c>
      <c r="S8" s="842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9"/>
      <c r="AI8" s="894" t="s">
        <v>273</v>
      </c>
      <c r="AJ8" s="842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9"/>
    </row>
    <row r="9" spans="1:50">
      <c r="A9" s="894"/>
      <c r="B9" s="842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9"/>
      <c r="R9" s="894"/>
      <c r="S9" s="842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9"/>
      <c r="AI9" s="894"/>
      <c r="AJ9" s="842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9"/>
    </row>
    <row r="10" spans="1:50">
      <c r="A10" s="894" t="s">
        <v>272</v>
      </c>
      <c r="B10" s="842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9"/>
      <c r="R10" s="894" t="s">
        <v>272</v>
      </c>
      <c r="S10" s="842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9"/>
      <c r="AI10" s="894" t="s">
        <v>272</v>
      </c>
      <c r="AJ10" s="842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9"/>
    </row>
    <row r="11" spans="1:50">
      <c r="A11" s="894"/>
      <c r="B11" s="842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9"/>
      <c r="R11" s="894"/>
      <c r="S11" s="842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9"/>
      <c r="AI11" s="894"/>
      <c r="AJ11" s="842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9"/>
    </row>
    <row r="12" spans="1:50">
      <c r="A12" s="894" t="s">
        <v>271</v>
      </c>
      <c r="B12" s="842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9"/>
      <c r="R12" s="894" t="s">
        <v>271</v>
      </c>
      <c r="S12" s="842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  <c r="AI12" s="894" t="s">
        <v>271</v>
      </c>
      <c r="AJ12" s="842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9"/>
    </row>
    <row r="13" spans="1:50">
      <c r="A13" s="894"/>
      <c r="B13" s="842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9"/>
      <c r="R13" s="894"/>
      <c r="S13" s="842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9"/>
      <c r="AI13" s="894"/>
      <c r="AJ13" s="842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9"/>
    </row>
    <row r="14" spans="1:50">
      <c r="A14" s="894" t="s">
        <v>270</v>
      </c>
      <c r="B14" s="842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  <c r="R14" s="894" t="s">
        <v>270</v>
      </c>
      <c r="S14" s="842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9"/>
      <c r="AI14" s="894" t="s">
        <v>270</v>
      </c>
      <c r="AJ14" s="842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9"/>
    </row>
    <row r="15" spans="1:50">
      <c r="A15" s="894"/>
      <c r="B15" s="842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9"/>
      <c r="R15" s="894"/>
      <c r="S15" s="842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9"/>
      <c r="AI15" s="894"/>
      <c r="AJ15" s="842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9"/>
    </row>
    <row r="16" spans="1:50">
      <c r="A16" s="894" t="s">
        <v>269</v>
      </c>
      <c r="B16" s="842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9"/>
      <c r="R16" s="894" t="s">
        <v>269</v>
      </c>
      <c r="S16" s="842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9"/>
      <c r="AI16" s="894" t="s">
        <v>269</v>
      </c>
      <c r="AJ16" s="842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9"/>
    </row>
    <row r="17" spans="1:50">
      <c r="A17" s="894"/>
      <c r="B17" s="842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9"/>
      <c r="R17" s="894"/>
      <c r="S17" s="842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9"/>
      <c r="AI17" s="894"/>
      <c r="AJ17" s="842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9"/>
    </row>
    <row r="18" spans="1:50">
      <c r="A18" s="894" t="s">
        <v>268</v>
      </c>
      <c r="B18" s="842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9"/>
      <c r="R18" s="894" t="s">
        <v>268</v>
      </c>
      <c r="S18" s="842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9"/>
      <c r="AI18" s="894" t="s">
        <v>268</v>
      </c>
      <c r="AJ18" s="842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9"/>
    </row>
    <row r="19" spans="1:50">
      <c r="A19" s="894"/>
      <c r="B19" s="842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9"/>
      <c r="R19" s="894"/>
      <c r="S19" s="842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9"/>
      <c r="AI19" s="894"/>
      <c r="AJ19" s="842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9"/>
    </row>
    <row r="20" spans="1:50">
      <c r="A20" s="894" t="s">
        <v>267</v>
      </c>
      <c r="B20" s="842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9"/>
      <c r="R20" s="894" t="s">
        <v>267</v>
      </c>
      <c r="S20" s="842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9"/>
      <c r="AI20" s="894" t="s">
        <v>267</v>
      </c>
      <c r="AJ20" s="842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9"/>
    </row>
    <row r="21" spans="1:50">
      <c r="A21" s="894"/>
      <c r="B21" s="842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9"/>
      <c r="R21" s="894"/>
      <c r="S21" s="842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9"/>
      <c r="AI21" s="894"/>
      <c r="AJ21" s="842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9"/>
    </row>
    <row r="22" spans="1:50">
      <c r="A22" s="894" t="s">
        <v>266</v>
      </c>
      <c r="B22" s="842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9"/>
      <c r="R22" s="894" t="s">
        <v>266</v>
      </c>
      <c r="S22" s="842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9"/>
      <c r="AI22" s="894" t="s">
        <v>266</v>
      </c>
      <c r="AJ22" s="842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9"/>
    </row>
    <row r="23" spans="1:50">
      <c r="A23" s="894"/>
      <c r="B23" s="842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9"/>
      <c r="R23" s="894"/>
      <c r="S23" s="842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9"/>
      <c r="AI23" s="894"/>
      <c r="AJ23" s="842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9"/>
    </row>
    <row r="24" spans="1:50">
      <c r="A24" s="894" t="s">
        <v>265</v>
      </c>
      <c r="B24" s="842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9"/>
      <c r="R24" s="894" t="s">
        <v>265</v>
      </c>
      <c r="S24" s="842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9"/>
      <c r="AI24" s="894" t="s">
        <v>265</v>
      </c>
      <c r="AJ24" s="842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9"/>
    </row>
    <row r="25" spans="1:50">
      <c r="A25" s="894"/>
      <c r="B25" s="842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9"/>
      <c r="R25" s="894"/>
      <c r="S25" s="842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9"/>
      <c r="AI25" s="894"/>
      <c r="AJ25" s="842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9"/>
    </row>
    <row r="26" spans="1:50">
      <c r="A26" s="894" t="s">
        <v>264</v>
      </c>
      <c r="B26" s="842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9"/>
      <c r="R26" s="894" t="s">
        <v>264</v>
      </c>
      <c r="S26" s="842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9"/>
      <c r="AI26" s="894" t="s">
        <v>264</v>
      </c>
      <c r="AJ26" s="842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9"/>
    </row>
    <row r="27" spans="1:50" ht="15.75" thickBot="1">
      <c r="A27" s="895"/>
      <c r="B27" s="76" t="s">
        <v>21</v>
      </c>
      <c r="C27" s="76" t="s">
        <v>116</v>
      </c>
      <c r="D27" s="76" t="s">
        <v>117</v>
      </c>
      <c r="E27" s="76" t="s">
        <v>118</v>
      </c>
      <c r="F27" s="76" t="s">
        <v>119</v>
      </c>
      <c r="G27" s="76" t="s">
        <v>120</v>
      </c>
      <c r="H27" s="76" t="s">
        <v>121</v>
      </c>
      <c r="I27" s="76" t="s">
        <v>122</v>
      </c>
      <c r="J27" s="893" t="s">
        <v>123</v>
      </c>
      <c r="K27" s="76" t="s">
        <v>124</v>
      </c>
      <c r="L27" s="76" t="s">
        <v>125</v>
      </c>
      <c r="M27" s="76" t="s">
        <v>126</v>
      </c>
      <c r="N27" s="76" t="s">
        <v>127</v>
      </c>
      <c r="O27" s="76" t="s">
        <v>128</v>
      </c>
      <c r="P27" s="77" t="s">
        <v>129</v>
      </c>
      <c r="R27" s="895"/>
      <c r="S27" s="76" t="s">
        <v>21</v>
      </c>
      <c r="T27" s="76" t="s">
        <v>116</v>
      </c>
      <c r="U27" s="76" t="s">
        <v>117</v>
      </c>
      <c r="V27" s="76" t="s">
        <v>118</v>
      </c>
      <c r="W27" s="76" t="s">
        <v>119</v>
      </c>
      <c r="X27" s="76" t="s">
        <v>120</v>
      </c>
      <c r="Y27" s="76" t="s">
        <v>121</v>
      </c>
      <c r="Z27" s="76" t="s">
        <v>122</v>
      </c>
      <c r="AA27" s="893" t="s">
        <v>123</v>
      </c>
      <c r="AB27" s="76" t="s">
        <v>124</v>
      </c>
      <c r="AC27" s="76" t="s">
        <v>125</v>
      </c>
      <c r="AD27" s="76" t="s">
        <v>126</v>
      </c>
      <c r="AE27" s="76" t="s">
        <v>127</v>
      </c>
      <c r="AF27" s="76" t="s">
        <v>128</v>
      </c>
      <c r="AG27" s="77" t="s">
        <v>129</v>
      </c>
      <c r="AI27" s="895"/>
      <c r="AJ27" s="76" t="s">
        <v>21</v>
      </c>
      <c r="AK27" s="76" t="s">
        <v>116</v>
      </c>
      <c r="AL27" s="76" t="s">
        <v>117</v>
      </c>
      <c r="AM27" s="76" t="s">
        <v>118</v>
      </c>
      <c r="AN27" s="76" t="s">
        <v>119</v>
      </c>
      <c r="AO27" s="76" t="s">
        <v>120</v>
      </c>
      <c r="AP27" s="76" t="s">
        <v>121</v>
      </c>
      <c r="AQ27" s="76" t="s">
        <v>122</v>
      </c>
      <c r="AR27" s="893" t="s">
        <v>123</v>
      </c>
      <c r="AS27" s="76" t="s">
        <v>124</v>
      </c>
      <c r="AT27" s="76" t="s">
        <v>125</v>
      </c>
      <c r="AU27" s="76" t="s">
        <v>126</v>
      </c>
      <c r="AV27" s="76" t="s">
        <v>127</v>
      </c>
      <c r="AW27" s="76" t="s">
        <v>128</v>
      </c>
      <c r="AX27" s="77" t="s">
        <v>129</v>
      </c>
    </row>
    <row r="28" spans="1:50" ht="54.75" customHeight="1" thickBot="1"/>
    <row r="29" spans="1:50">
      <c r="A29" s="79"/>
      <c r="B29" s="61" t="s">
        <v>277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2"/>
      <c r="R29" s="79"/>
      <c r="S29" s="61" t="s">
        <v>277</v>
      </c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2"/>
      <c r="AI29" s="79"/>
      <c r="AJ29" s="61" t="s">
        <v>277</v>
      </c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2"/>
    </row>
    <row r="30" spans="1:50">
      <c r="A30" s="894" t="s">
        <v>276</v>
      </c>
      <c r="B30" s="842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9"/>
      <c r="R30" s="894" t="s">
        <v>276</v>
      </c>
      <c r="S30" s="842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9"/>
      <c r="AI30" s="894" t="s">
        <v>276</v>
      </c>
      <c r="AJ30" s="842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9"/>
    </row>
    <row r="31" spans="1:50">
      <c r="A31" s="894"/>
      <c r="B31" s="842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9"/>
      <c r="R31" s="894"/>
      <c r="S31" s="842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9"/>
      <c r="AI31" s="894"/>
      <c r="AJ31" s="842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9"/>
    </row>
    <row r="32" spans="1:50">
      <c r="A32" s="894" t="s">
        <v>275</v>
      </c>
      <c r="B32" s="842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9"/>
      <c r="R32" s="894" t="s">
        <v>275</v>
      </c>
      <c r="S32" s="842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9"/>
      <c r="AI32" s="894" t="s">
        <v>275</v>
      </c>
      <c r="AJ32" s="842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9"/>
    </row>
    <row r="33" spans="1:50">
      <c r="A33" s="894"/>
      <c r="B33" s="842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9"/>
      <c r="R33" s="894"/>
      <c r="S33" s="842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9"/>
      <c r="AI33" s="894"/>
      <c r="AJ33" s="842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9"/>
    </row>
    <row r="34" spans="1:50">
      <c r="A34" s="894" t="s">
        <v>274</v>
      </c>
      <c r="B34" s="842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9"/>
      <c r="R34" s="894" t="s">
        <v>274</v>
      </c>
      <c r="S34" s="842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9"/>
      <c r="AI34" s="894" t="s">
        <v>274</v>
      </c>
      <c r="AJ34" s="842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9"/>
    </row>
    <row r="35" spans="1:50">
      <c r="A35" s="894"/>
      <c r="B35" s="842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9"/>
      <c r="R35" s="894"/>
      <c r="S35" s="842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9"/>
      <c r="AI35" s="894"/>
      <c r="AJ35" s="842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9"/>
    </row>
    <row r="36" spans="1:50">
      <c r="A36" s="894" t="s">
        <v>273</v>
      </c>
      <c r="B36" s="842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9"/>
      <c r="R36" s="894" t="s">
        <v>273</v>
      </c>
      <c r="S36" s="842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9"/>
      <c r="AI36" s="894" t="s">
        <v>273</v>
      </c>
      <c r="AJ36" s="842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9"/>
    </row>
    <row r="37" spans="1:50">
      <c r="A37" s="894"/>
      <c r="B37" s="842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9"/>
      <c r="R37" s="894"/>
      <c r="S37" s="842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9"/>
      <c r="AI37" s="894"/>
      <c r="AJ37" s="842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9"/>
    </row>
    <row r="38" spans="1:50">
      <c r="A38" s="894" t="s">
        <v>272</v>
      </c>
      <c r="B38" s="842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9"/>
      <c r="R38" s="894" t="s">
        <v>272</v>
      </c>
      <c r="S38" s="842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9"/>
      <c r="AI38" s="894" t="s">
        <v>272</v>
      </c>
      <c r="AJ38" s="842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9"/>
    </row>
    <row r="39" spans="1:50">
      <c r="A39" s="894"/>
      <c r="B39" s="842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9"/>
      <c r="R39" s="894"/>
      <c r="S39" s="842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9"/>
      <c r="AI39" s="894"/>
      <c r="AJ39" s="842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9"/>
    </row>
    <row r="40" spans="1:50">
      <c r="A40" s="894" t="s">
        <v>271</v>
      </c>
      <c r="B40" s="842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9"/>
      <c r="R40" s="894" t="s">
        <v>271</v>
      </c>
      <c r="S40" s="842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9"/>
      <c r="AI40" s="894" t="s">
        <v>271</v>
      </c>
      <c r="AJ40" s="842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9"/>
    </row>
    <row r="41" spans="1:50">
      <c r="A41" s="894"/>
      <c r="B41" s="842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9"/>
      <c r="R41" s="894"/>
      <c r="S41" s="842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9"/>
      <c r="AI41" s="894"/>
      <c r="AJ41" s="842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9"/>
    </row>
    <row r="42" spans="1:50">
      <c r="A42" s="894" t="s">
        <v>270</v>
      </c>
      <c r="B42" s="842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9"/>
      <c r="R42" s="894" t="s">
        <v>270</v>
      </c>
      <c r="S42" s="842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9"/>
      <c r="AI42" s="894" t="s">
        <v>270</v>
      </c>
      <c r="AJ42" s="842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9"/>
    </row>
    <row r="43" spans="1:50">
      <c r="A43" s="894"/>
      <c r="B43" s="842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9"/>
      <c r="R43" s="894"/>
      <c r="S43" s="842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9"/>
      <c r="AI43" s="894"/>
      <c r="AJ43" s="842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9"/>
    </row>
    <row r="44" spans="1:50">
      <c r="A44" s="894" t="s">
        <v>269</v>
      </c>
      <c r="B44" s="842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9"/>
      <c r="R44" s="894" t="s">
        <v>269</v>
      </c>
      <c r="S44" s="842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9"/>
      <c r="AI44" s="894" t="s">
        <v>269</v>
      </c>
      <c r="AJ44" s="842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9"/>
    </row>
    <row r="45" spans="1:50">
      <c r="A45" s="894"/>
      <c r="B45" s="842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9"/>
      <c r="R45" s="894"/>
      <c r="S45" s="842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9"/>
      <c r="AI45" s="894"/>
      <c r="AJ45" s="842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9"/>
    </row>
    <row r="46" spans="1:50">
      <c r="A46" s="894" t="s">
        <v>268</v>
      </c>
      <c r="B46" s="842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9"/>
      <c r="R46" s="894" t="s">
        <v>268</v>
      </c>
      <c r="S46" s="842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9"/>
      <c r="AI46" s="894" t="s">
        <v>268</v>
      </c>
      <c r="AJ46" s="842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9"/>
    </row>
    <row r="47" spans="1:50">
      <c r="A47" s="894"/>
      <c r="B47" s="842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9"/>
      <c r="R47" s="894"/>
      <c r="S47" s="842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9"/>
      <c r="AI47" s="894"/>
      <c r="AJ47" s="842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9"/>
    </row>
    <row r="48" spans="1:50">
      <c r="A48" s="894" t="s">
        <v>267</v>
      </c>
      <c r="B48" s="842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9"/>
      <c r="R48" s="894" t="s">
        <v>267</v>
      </c>
      <c r="S48" s="842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9"/>
      <c r="AI48" s="894" t="s">
        <v>267</v>
      </c>
      <c r="AJ48" s="842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9"/>
    </row>
    <row r="49" spans="1:50">
      <c r="A49" s="894"/>
      <c r="B49" s="842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9"/>
      <c r="R49" s="894"/>
      <c r="S49" s="842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9"/>
      <c r="AI49" s="894"/>
      <c r="AJ49" s="842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9"/>
    </row>
    <row r="50" spans="1:50">
      <c r="A50" s="894" t="s">
        <v>266</v>
      </c>
      <c r="B50" s="842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9"/>
      <c r="R50" s="894" t="s">
        <v>266</v>
      </c>
      <c r="S50" s="842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9"/>
      <c r="AI50" s="894" t="s">
        <v>266</v>
      </c>
      <c r="AJ50" s="842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9"/>
    </row>
    <row r="51" spans="1:50">
      <c r="A51" s="894"/>
      <c r="B51" s="842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9"/>
      <c r="R51" s="894"/>
      <c r="S51" s="842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9"/>
      <c r="AI51" s="894"/>
      <c r="AJ51" s="842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9"/>
    </row>
    <row r="52" spans="1:50">
      <c r="A52" s="894" t="s">
        <v>265</v>
      </c>
      <c r="B52" s="842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9"/>
      <c r="R52" s="894" t="s">
        <v>265</v>
      </c>
      <c r="S52" s="842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9"/>
      <c r="AI52" s="894" t="s">
        <v>265</v>
      </c>
      <c r="AJ52" s="842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9"/>
    </row>
    <row r="53" spans="1:50">
      <c r="A53" s="894"/>
      <c r="B53" s="842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9"/>
      <c r="R53" s="894"/>
      <c r="S53" s="842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9"/>
      <c r="AI53" s="894"/>
      <c r="AJ53" s="842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9"/>
    </row>
    <row r="54" spans="1:50">
      <c r="A54" s="894" t="s">
        <v>264</v>
      </c>
      <c r="B54" s="842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9"/>
      <c r="R54" s="894" t="s">
        <v>264</v>
      </c>
      <c r="S54" s="842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9"/>
      <c r="AI54" s="894" t="s">
        <v>264</v>
      </c>
      <c r="AJ54" s="842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9"/>
    </row>
    <row r="55" spans="1:50" ht="15.75" thickBot="1">
      <c r="A55" s="895"/>
      <c r="B55" s="76" t="s">
        <v>21</v>
      </c>
      <c r="C55" s="76" t="s">
        <v>116</v>
      </c>
      <c r="D55" s="76" t="s">
        <v>117</v>
      </c>
      <c r="E55" s="76" t="s">
        <v>118</v>
      </c>
      <c r="F55" s="76" t="s">
        <v>119</v>
      </c>
      <c r="G55" s="76" t="s">
        <v>120</v>
      </c>
      <c r="H55" s="76" t="s">
        <v>121</v>
      </c>
      <c r="I55" s="76" t="s">
        <v>122</v>
      </c>
      <c r="J55" s="893" t="s">
        <v>123</v>
      </c>
      <c r="K55" s="76" t="s">
        <v>124</v>
      </c>
      <c r="L55" s="76" t="s">
        <v>125</v>
      </c>
      <c r="M55" s="76" t="s">
        <v>126</v>
      </c>
      <c r="N55" s="76" t="s">
        <v>127</v>
      </c>
      <c r="O55" s="76" t="s">
        <v>128</v>
      </c>
      <c r="P55" s="77" t="s">
        <v>129</v>
      </c>
      <c r="R55" s="895"/>
      <c r="S55" s="76" t="s">
        <v>21</v>
      </c>
      <c r="T55" s="76" t="s">
        <v>116</v>
      </c>
      <c r="U55" s="76" t="s">
        <v>117</v>
      </c>
      <c r="V55" s="76" t="s">
        <v>118</v>
      </c>
      <c r="W55" s="76" t="s">
        <v>119</v>
      </c>
      <c r="X55" s="76" t="s">
        <v>120</v>
      </c>
      <c r="Y55" s="76" t="s">
        <v>121</v>
      </c>
      <c r="Z55" s="76" t="s">
        <v>122</v>
      </c>
      <c r="AA55" s="893" t="s">
        <v>123</v>
      </c>
      <c r="AB55" s="76" t="s">
        <v>124</v>
      </c>
      <c r="AC55" s="76" t="s">
        <v>125</v>
      </c>
      <c r="AD55" s="76" t="s">
        <v>126</v>
      </c>
      <c r="AE55" s="76" t="s">
        <v>127</v>
      </c>
      <c r="AF55" s="76" t="s">
        <v>128</v>
      </c>
      <c r="AG55" s="77" t="s">
        <v>129</v>
      </c>
      <c r="AI55" s="895"/>
      <c r="AJ55" s="76" t="s">
        <v>21</v>
      </c>
      <c r="AK55" s="76" t="s">
        <v>116</v>
      </c>
      <c r="AL55" s="76" t="s">
        <v>117</v>
      </c>
      <c r="AM55" s="76" t="s">
        <v>118</v>
      </c>
      <c r="AN55" s="76" t="s">
        <v>119</v>
      </c>
      <c r="AO55" s="76" t="s">
        <v>120</v>
      </c>
      <c r="AP55" s="76" t="s">
        <v>121</v>
      </c>
      <c r="AQ55" s="76" t="s">
        <v>122</v>
      </c>
      <c r="AR55" s="893" t="s">
        <v>123</v>
      </c>
      <c r="AS55" s="76" t="s">
        <v>124</v>
      </c>
      <c r="AT55" s="76" t="s">
        <v>125</v>
      </c>
      <c r="AU55" s="76" t="s">
        <v>126</v>
      </c>
      <c r="AV55" s="76" t="s">
        <v>127</v>
      </c>
      <c r="AW55" s="76" t="s">
        <v>128</v>
      </c>
      <c r="AX55" s="77" t="s">
        <v>129</v>
      </c>
    </row>
  </sheetData>
  <pageMargins left="0.25" right="0.25" top="0.75" bottom="0.75" header="0.3" footer="0.3"/>
  <pageSetup paperSize="9" scale="58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1"/>
  <sheetViews>
    <sheetView topLeftCell="Y19" workbookViewId="0">
      <selection activeCell="AO10" sqref="AO10"/>
    </sheetView>
  </sheetViews>
  <sheetFormatPr baseColWidth="10" defaultRowHeight="15"/>
  <cols>
    <col min="2" max="2" width="1.140625" customWidth="1"/>
    <col min="3" max="3" width="1.28515625" customWidth="1"/>
    <col min="5" max="8" width="6.7109375" customWidth="1"/>
    <col min="9" max="12" width="8.7109375" customWidth="1"/>
    <col min="13" max="13" width="1.140625" customWidth="1"/>
    <col min="14" max="17" width="8.7109375" customWidth="1"/>
    <col min="18" max="18" width="1.28515625" customWidth="1"/>
    <col min="19" max="19" width="0.85546875" customWidth="1"/>
    <col min="33" max="33" width="6.7109375" customWidth="1"/>
    <col min="34" max="35" width="5.140625" customWidth="1"/>
    <col min="36" max="36" width="5" customWidth="1"/>
    <col min="38" max="38" width="11.42578125" style="43"/>
  </cols>
  <sheetData>
    <row r="1" spans="1:40" s="32" customFormat="1" ht="62.25" thickBot="1">
      <c r="A1" s="6" t="s">
        <v>251</v>
      </c>
      <c r="B1" s="7"/>
      <c r="C1" s="8"/>
      <c r="D1" s="9" t="s">
        <v>0</v>
      </c>
      <c r="E1" s="10" t="s">
        <v>1</v>
      </c>
      <c r="F1" s="11" t="s">
        <v>2</v>
      </c>
      <c r="G1" s="12" t="s">
        <v>3</v>
      </c>
      <c r="H1" s="13" t="s">
        <v>4</v>
      </c>
      <c r="I1" s="14" t="s">
        <v>5</v>
      </c>
      <c r="J1" s="15" t="s">
        <v>6</v>
      </c>
      <c r="K1" s="16" t="s">
        <v>7</v>
      </c>
      <c r="L1" s="17" t="s">
        <v>8</v>
      </c>
      <c r="M1" s="18"/>
      <c r="N1" s="19" t="s">
        <v>9</v>
      </c>
      <c r="O1" s="20" t="s">
        <v>10</v>
      </c>
      <c r="P1" s="21" t="s">
        <v>11</v>
      </c>
      <c r="Q1" s="22" t="s">
        <v>12</v>
      </c>
      <c r="R1" s="23"/>
      <c r="S1" s="18"/>
      <c r="T1" s="24" t="s">
        <v>155</v>
      </c>
      <c r="U1" s="25" t="s">
        <v>13</v>
      </c>
      <c r="V1" s="26" t="s">
        <v>14</v>
      </c>
      <c r="W1" s="27" t="s">
        <v>15</v>
      </c>
      <c r="X1" s="28" t="s">
        <v>16</v>
      </c>
      <c r="Y1" s="29" t="s">
        <v>17</v>
      </c>
      <c r="Z1" s="30" t="s">
        <v>18</v>
      </c>
      <c r="AA1" s="31" t="s">
        <v>19</v>
      </c>
      <c r="AB1" s="28" t="s">
        <v>20</v>
      </c>
      <c r="AC1" s="29" t="s">
        <v>212</v>
      </c>
      <c r="AD1" s="30" t="s">
        <v>213</v>
      </c>
      <c r="AE1" s="31" t="s">
        <v>214</v>
      </c>
      <c r="AF1" s="28" t="s">
        <v>215</v>
      </c>
      <c r="AG1" s="856" t="s">
        <v>252</v>
      </c>
      <c r="AH1" s="856" t="s">
        <v>253</v>
      </c>
      <c r="AI1" s="856" t="s">
        <v>254</v>
      </c>
    </row>
    <row r="2" spans="1:40" ht="16.5" thickTop="1" thickBot="1">
      <c r="A2" s="857">
        <v>42</v>
      </c>
      <c r="B2" s="858">
        <v>42</v>
      </c>
      <c r="C2" s="859">
        <f>3600*300/B2/1000</f>
        <v>25.714285714285715</v>
      </c>
      <c r="D2" s="860">
        <f>70*C2/100</f>
        <v>18</v>
      </c>
      <c r="E2" s="861">
        <f>130*G2/100</f>
        <v>26</v>
      </c>
      <c r="F2" s="861">
        <f>115*G2/100</f>
        <v>23</v>
      </c>
      <c r="G2" s="861">
        <f>360/D2</f>
        <v>20</v>
      </c>
      <c r="H2" s="862">
        <f>360000/(1100*D2)</f>
        <v>18.181818181818183</v>
      </c>
      <c r="I2" s="863">
        <f>E2*2/86400</f>
        <v>6.018518518518519E-4</v>
      </c>
      <c r="J2" s="864">
        <f>F2*2/86400</f>
        <v>5.3240740740740744E-4</v>
      </c>
      <c r="K2" s="863">
        <f>G2*2/86400</f>
        <v>4.6296296296296298E-4</v>
      </c>
      <c r="L2" s="865">
        <f>H2*2/86400</f>
        <v>4.2087542087542091E-4</v>
      </c>
      <c r="M2" s="866">
        <f>H2*2</f>
        <v>36.363636363636367</v>
      </c>
      <c r="N2" s="867">
        <f>E2*4/86400</f>
        <v>1.2037037037037038E-3</v>
      </c>
      <c r="O2" s="867">
        <f>F2*4/86400</f>
        <v>1.0648148148148149E-3</v>
      </c>
      <c r="P2" s="867">
        <f>G2*4/86400</f>
        <v>9.2592592592592596E-4</v>
      </c>
      <c r="Q2" s="867">
        <f>H2*4/86400</f>
        <v>8.4175084175084182E-4</v>
      </c>
      <c r="R2" s="868">
        <f>H2*4</f>
        <v>72.727272727272734</v>
      </c>
      <c r="S2" s="869">
        <f>H2*5</f>
        <v>90.909090909090921</v>
      </c>
      <c r="T2" s="870">
        <f>B2*2/86400</f>
        <v>9.7222222222222219E-4</v>
      </c>
      <c r="U2" s="871">
        <f>60*400/R2</f>
        <v>329.99999999999994</v>
      </c>
      <c r="V2" s="871">
        <f>100*U2/110</f>
        <v>299.99999999999994</v>
      </c>
      <c r="W2" s="871">
        <f>U2*85/110</f>
        <v>254.99999999999997</v>
      </c>
      <c r="X2" s="871">
        <f>U2*70/110</f>
        <v>209.99999999999997</v>
      </c>
      <c r="Y2" s="871">
        <f>U2/2</f>
        <v>164.99999999999997</v>
      </c>
      <c r="Z2" s="871">
        <f>V2/2</f>
        <v>149.99999999999997</v>
      </c>
      <c r="AA2" s="871">
        <f>W2/2</f>
        <v>127.49999999999999</v>
      </c>
      <c r="AB2" s="871">
        <f>X2/2</f>
        <v>104.99999999999999</v>
      </c>
      <c r="AC2" s="871">
        <f>U2/4</f>
        <v>82.499999999999986</v>
      </c>
      <c r="AD2" s="871">
        <f>Z2/2</f>
        <v>74.999999999999986</v>
      </c>
      <c r="AE2" s="871">
        <f>AA2/2</f>
        <v>63.749999999999993</v>
      </c>
      <c r="AF2" s="871">
        <f>AB2/2</f>
        <v>52.499999999999993</v>
      </c>
      <c r="AG2" s="872">
        <f>D2*70/100</f>
        <v>12.6</v>
      </c>
      <c r="AH2" s="872">
        <f>D2*85/100</f>
        <v>15.3</v>
      </c>
      <c r="AI2" s="872">
        <f>D2*110/100</f>
        <v>19.8</v>
      </c>
      <c r="AJ2" s="910">
        <v>18</v>
      </c>
    </row>
    <row r="3" spans="1:40" ht="15.75" thickBot="1">
      <c r="AL3" s="918"/>
      <c r="AM3" s="918"/>
      <c r="AN3" s="918"/>
    </row>
    <row r="4" spans="1:40" ht="16.5" thickTop="1" thickBot="1">
      <c r="A4" s="857">
        <v>44</v>
      </c>
      <c r="B4" s="858">
        <v>44</v>
      </c>
      <c r="C4" s="859">
        <f>3600*300/B4/1000</f>
        <v>24.545454545454543</v>
      </c>
      <c r="D4" s="873">
        <f>69*C4/100</f>
        <v>16.936363636363634</v>
      </c>
      <c r="E4" s="861">
        <f>130*G4/100</f>
        <v>27.632850241545899</v>
      </c>
      <c r="F4" s="861">
        <f>115*G4/100</f>
        <v>24.444444444444446</v>
      </c>
      <c r="G4" s="861">
        <f>360/D4</f>
        <v>21.256038647342997</v>
      </c>
      <c r="H4" s="862">
        <f>360000/(1100*D4)</f>
        <v>19.323671497584545</v>
      </c>
      <c r="I4" s="863">
        <f>E4*2/86400</f>
        <v>6.3964931114689585E-4</v>
      </c>
      <c r="J4" s="864">
        <f>F4*2/86400</f>
        <v>5.6584362139917702E-4</v>
      </c>
      <c r="K4" s="863">
        <f>G4*2/86400</f>
        <v>4.9203793165145831E-4</v>
      </c>
      <c r="L4" s="865">
        <f>H4*2/86400</f>
        <v>4.4730721059223482E-4</v>
      </c>
      <c r="M4" s="866">
        <f>H4*2</f>
        <v>38.64734299516909</v>
      </c>
      <c r="N4" s="867">
        <f>E4*4/86400</f>
        <v>1.2792986222937917E-3</v>
      </c>
      <c r="O4" s="867">
        <f>F4*4/86400</f>
        <v>1.131687242798354E-3</v>
      </c>
      <c r="P4" s="867">
        <f>G4*4/86400</f>
        <v>9.8407586330291662E-4</v>
      </c>
      <c r="Q4" s="867">
        <f>H4*4/86400</f>
        <v>8.9461442118446964E-4</v>
      </c>
      <c r="R4" s="868">
        <f>H4*4</f>
        <v>77.294685990338181</v>
      </c>
      <c r="S4" s="869">
        <f>H4*5</f>
        <v>96.618357487922722</v>
      </c>
      <c r="T4" s="870">
        <f>B4*2/86400</f>
        <v>1.0185185185185184E-3</v>
      </c>
      <c r="U4" s="871">
        <f>60*400/R4</f>
        <v>310.49999999999994</v>
      </c>
      <c r="V4" s="871">
        <f>100*U4/110</f>
        <v>282.2727272727272</v>
      </c>
      <c r="W4" s="871">
        <f>U4*85/110</f>
        <v>239.93181818181816</v>
      </c>
      <c r="X4" s="871">
        <f>U4*70/110</f>
        <v>197.59090909090907</v>
      </c>
      <c r="Y4" s="871">
        <f>U4/2</f>
        <v>155.24999999999997</v>
      </c>
      <c r="Z4" s="871">
        <f>V4/2</f>
        <v>141.1363636363636</v>
      </c>
      <c r="AA4" s="871">
        <f>W4/2</f>
        <v>119.96590909090908</v>
      </c>
      <c r="AB4" s="871">
        <f>X4/2</f>
        <v>98.795454545454533</v>
      </c>
      <c r="AC4" s="871">
        <f>U4/4</f>
        <v>77.624999999999986</v>
      </c>
      <c r="AD4" s="871">
        <f>Z4/2</f>
        <v>70.568181818181799</v>
      </c>
      <c r="AE4" s="871">
        <f>AA4/2</f>
        <v>59.98295454545454</v>
      </c>
      <c r="AF4" s="871">
        <f>AB4/2</f>
        <v>49.397727272727266</v>
      </c>
      <c r="AG4" s="872">
        <f>D4*70/100</f>
        <v>11.855454545454542</v>
      </c>
      <c r="AH4" s="872">
        <f>D4*85/100</f>
        <v>14.395909090909088</v>
      </c>
      <c r="AI4" s="872">
        <f>D4*110/100</f>
        <v>18.63</v>
      </c>
      <c r="AJ4" s="910">
        <v>17</v>
      </c>
      <c r="AL4" s="68"/>
      <c r="AM4" s="64"/>
      <c r="AN4" s="68"/>
    </row>
    <row r="5" spans="1:40" ht="15.75" thickBot="1">
      <c r="AL5" s="68"/>
      <c r="AM5" s="64"/>
      <c r="AN5" s="68"/>
    </row>
    <row r="6" spans="1:40" ht="16.5" thickTop="1" thickBot="1">
      <c r="A6" s="857">
        <v>47</v>
      </c>
      <c r="B6" s="858">
        <v>47</v>
      </c>
      <c r="C6" s="859">
        <f>3600*300/B6/1000</f>
        <v>22.978723404255319</v>
      </c>
      <c r="D6" s="860">
        <f>70*C6/100</f>
        <v>16.085106382978726</v>
      </c>
      <c r="E6" s="861">
        <f>130*G6/100</f>
        <v>29.095238095238088</v>
      </c>
      <c r="F6" s="861">
        <f>115*G6/100</f>
        <v>25.738095238095234</v>
      </c>
      <c r="G6" s="861">
        <f>360/D6</f>
        <v>22.380952380952376</v>
      </c>
      <c r="H6" s="862">
        <f>360000/(1100*D6)</f>
        <v>20.346320346320343</v>
      </c>
      <c r="I6" s="863">
        <f>E6*2/86400</f>
        <v>6.7350088183421497E-4</v>
      </c>
      <c r="J6" s="864">
        <f>F6*2/86400</f>
        <v>5.9578924162257481E-4</v>
      </c>
      <c r="K6" s="863">
        <f>G6*2/86400</f>
        <v>5.1807760141093465E-4</v>
      </c>
      <c r="L6" s="865">
        <f>H6*2/86400</f>
        <v>4.7097963764630425E-4</v>
      </c>
      <c r="M6" s="866">
        <f>H6*2</f>
        <v>40.692640692640687</v>
      </c>
      <c r="N6" s="867">
        <f>E6*4/86400</f>
        <v>1.3470017636684299E-3</v>
      </c>
      <c r="O6" s="867">
        <f>F6*4/86400</f>
        <v>1.1915784832451496E-3</v>
      </c>
      <c r="P6" s="867">
        <f>G6*4/86400</f>
        <v>1.0361552028218693E-3</v>
      </c>
      <c r="Q6" s="867">
        <f>H6*4/86400</f>
        <v>9.419592752926085E-4</v>
      </c>
      <c r="R6" s="868">
        <f>H6*4</f>
        <v>81.385281385281374</v>
      </c>
      <c r="S6" s="869">
        <f>H6*5</f>
        <v>101.73160173160171</v>
      </c>
      <c r="T6" s="870">
        <f>B6*2/86400</f>
        <v>1.0879629629629629E-3</v>
      </c>
      <c r="U6" s="871">
        <f>60*400/R6</f>
        <v>294.89361702127661</v>
      </c>
      <c r="V6" s="871">
        <f>100*U6/110</f>
        <v>268.08510638297872</v>
      </c>
      <c r="W6" s="871">
        <f>U6*85/110</f>
        <v>227.87234042553192</v>
      </c>
      <c r="X6" s="871">
        <f>U6*70/110</f>
        <v>187.65957446808511</v>
      </c>
      <c r="Y6" s="871">
        <f>U6/2</f>
        <v>147.44680851063831</v>
      </c>
      <c r="Z6" s="871">
        <f>V6/2</f>
        <v>134.04255319148936</v>
      </c>
      <c r="AA6" s="871">
        <f>W6/2</f>
        <v>113.93617021276596</v>
      </c>
      <c r="AB6" s="871">
        <f>X6/2</f>
        <v>93.829787234042556</v>
      </c>
      <c r="AC6" s="871">
        <f>U6/4</f>
        <v>73.723404255319153</v>
      </c>
      <c r="AD6" s="871">
        <f>Z6/2</f>
        <v>67.021276595744681</v>
      </c>
      <c r="AE6" s="871">
        <f>AA6/2</f>
        <v>56.968085106382979</v>
      </c>
      <c r="AF6" s="871">
        <f>AB6/2</f>
        <v>46.914893617021278</v>
      </c>
      <c r="AG6" s="872">
        <f>D6*70/100</f>
        <v>11.259574468085109</v>
      </c>
      <c r="AH6" s="872">
        <f>D6*85/100</f>
        <v>13.672340425531917</v>
      </c>
      <c r="AI6" s="872">
        <f>D6*110/100</f>
        <v>17.693617021276598</v>
      </c>
      <c r="AJ6" s="910">
        <v>16</v>
      </c>
      <c r="AL6" s="68"/>
      <c r="AM6" s="64"/>
      <c r="AN6" s="68"/>
    </row>
    <row r="7" spans="1:40" ht="15.75" thickBot="1">
      <c r="AL7" s="68"/>
      <c r="AM7" s="64"/>
      <c r="AN7" s="68"/>
    </row>
    <row r="8" spans="1:40" ht="16.5" thickTop="1" thickBot="1">
      <c r="A8" s="857">
        <v>50</v>
      </c>
      <c r="B8" s="858">
        <v>50</v>
      </c>
      <c r="C8" s="859">
        <f>3600*300/B8/1000</f>
        <v>21.6</v>
      </c>
      <c r="D8" s="860">
        <f>70*C8/100</f>
        <v>15.12</v>
      </c>
      <c r="E8" s="861">
        <f>130*G8/100</f>
        <v>30.952380952380953</v>
      </c>
      <c r="F8" s="861">
        <f>115*G8/100</f>
        <v>27.38095238095238</v>
      </c>
      <c r="G8" s="861">
        <f>360/D8</f>
        <v>23.80952380952381</v>
      </c>
      <c r="H8" s="862">
        <f>360000/(1100*D8)</f>
        <v>21.645021645021647</v>
      </c>
      <c r="I8" s="863">
        <f>E8*2/86400</f>
        <v>7.1649029982363312E-4</v>
      </c>
      <c r="J8" s="864">
        <f>F8*2/86400</f>
        <v>6.3381834215167545E-4</v>
      </c>
      <c r="K8" s="863">
        <f>G8*2/86400</f>
        <v>5.5114638447971778E-4</v>
      </c>
      <c r="L8" s="865">
        <f>H8*2/86400</f>
        <v>5.0104216770883439E-4</v>
      </c>
      <c r="M8" s="866">
        <f>H8*2</f>
        <v>43.290043290043293</v>
      </c>
      <c r="N8" s="867">
        <f>E8*4/86400</f>
        <v>1.4329805996472662E-3</v>
      </c>
      <c r="O8" s="867">
        <f>F8*4/86400</f>
        <v>1.2676366843033509E-3</v>
      </c>
      <c r="P8" s="867">
        <f>G8*4/86400</f>
        <v>1.1022927689594356E-3</v>
      </c>
      <c r="Q8" s="867">
        <f>H8*4/86400</f>
        <v>1.0020843354176688E-3</v>
      </c>
      <c r="R8" s="868">
        <f>H8*4</f>
        <v>86.580086580086586</v>
      </c>
      <c r="S8" s="869">
        <f>H8*5</f>
        <v>108.22510822510823</v>
      </c>
      <c r="T8" s="870">
        <f>B8*2/86400</f>
        <v>1.1574074074074073E-3</v>
      </c>
      <c r="U8" s="871">
        <f>60*400/R8</f>
        <v>277.2</v>
      </c>
      <c r="V8" s="871">
        <f>100*U8/110</f>
        <v>252</v>
      </c>
      <c r="W8" s="871">
        <f>U8*85/110</f>
        <v>214.2</v>
      </c>
      <c r="X8" s="871">
        <f>U8*70/110</f>
        <v>176.4</v>
      </c>
      <c r="Y8" s="871">
        <f>U8/2</f>
        <v>138.6</v>
      </c>
      <c r="Z8" s="871">
        <f>V8/2</f>
        <v>126</v>
      </c>
      <c r="AA8" s="871">
        <f>W8/2</f>
        <v>107.1</v>
      </c>
      <c r="AB8" s="871">
        <f>X8/2</f>
        <v>88.2</v>
      </c>
      <c r="AC8" s="871">
        <f>U8/4</f>
        <v>69.3</v>
      </c>
      <c r="AD8" s="871">
        <f>Z8/2</f>
        <v>63</v>
      </c>
      <c r="AE8" s="871">
        <f>AA8/2</f>
        <v>53.55</v>
      </c>
      <c r="AF8" s="871">
        <f>AB8/2</f>
        <v>44.1</v>
      </c>
      <c r="AG8" s="872">
        <f>D8*70/100</f>
        <v>10.583999999999998</v>
      </c>
      <c r="AH8" s="872">
        <f>D8*85/100</f>
        <v>12.852</v>
      </c>
      <c r="AI8" s="872">
        <f>D8*110/100</f>
        <v>16.631999999999998</v>
      </c>
      <c r="AJ8" s="910">
        <v>15</v>
      </c>
      <c r="AL8" s="68"/>
      <c r="AM8" s="64"/>
      <c r="AN8" s="68"/>
    </row>
    <row r="9" spans="1:40" ht="15.75" thickBot="1">
      <c r="AL9" s="68"/>
      <c r="AM9" s="64"/>
      <c r="AN9" s="68"/>
    </row>
    <row r="10" spans="1:40" ht="16.5" thickTop="1" thickBot="1">
      <c r="A10" s="857">
        <v>54</v>
      </c>
      <c r="B10" s="858">
        <v>54</v>
      </c>
      <c r="C10" s="859">
        <f>3600*300/B10/1000</f>
        <v>20</v>
      </c>
      <c r="D10" s="860">
        <f>70*C10/100</f>
        <v>14</v>
      </c>
      <c r="E10" s="861">
        <f>130*G10/100</f>
        <v>33.428571428571431</v>
      </c>
      <c r="F10" s="861">
        <f>115*G10/100</f>
        <v>29.571428571428573</v>
      </c>
      <c r="G10" s="861">
        <f>360/D10</f>
        <v>25.714285714285715</v>
      </c>
      <c r="H10" s="862">
        <f>360000/(1100*D10)</f>
        <v>23.376623376623378</v>
      </c>
      <c r="I10" s="863">
        <f>E10*2/86400</f>
        <v>7.7380952380952384E-4</v>
      </c>
      <c r="J10" s="864">
        <f>F10*2/86400</f>
        <v>6.8452380952380956E-4</v>
      </c>
      <c r="K10" s="863">
        <f>G10*2/86400</f>
        <v>5.9523809523809529E-4</v>
      </c>
      <c r="L10" s="865">
        <f>H10*2/86400</f>
        <v>5.4112554112554113E-4</v>
      </c>
      <c r="M10" s="866">
        <f>H10*2</f>
        <v>46.753246753246756</v>
      </c>
      <c r="N10" s="867">
        <f>E10*4/86400</f>
        <v>1.5476190476190477E-3</v>
      </c>
      <c r="O10" s="867">
        <f>F10*4/86400</f>
        <v>1.3690476190476191E-3</v>
      </c>
      <c r="P10" s="867">
        <f>G10*4/86400</f>
        <v>1.1904761904761906E-3</v>
      </c>
      <c r="Q10" s="867">
        <f>H10*4/86400</f>
        <v>1.0822510822510823E-3</v>
      </c>
      <c r="R10" s="868">
        <f>H10*4</f>
        <v>93.506493506493513</v>
      </c>
      <c r="S10" s="869">
        <f>H10*5</f>
        <v>116.88311688311688</v>
      </c>
      <c r="T10" s="870">
        <f>B10*2/86400</f>
        <v>1.25E-3</v>
      </c>
      <c r="U10" s="871">
        <f>60*400/R10</f>
        <v>256.66666666666663</v>
      </c>
      <c r="V10" s="871">
        <f>100*U10/110</f>
        <v>233.33333333333331</v>
      </c>
      <c r="W10" s="871">
        <f>U10*85/110</f>
        <v>198.33333333333331</v>
      </c>
      <c r="X10" s="871">
        <f>U10*70/110</f>
        <v>163.33333333333331</v>
      </c>
      <c r="Y10" s="871">
        <f>U10/2</f>
        <v>128.33333333333331</v>
      </c>
      <c r="Z10" s="871">
        <f>V10/2</f>
        <v>116.66666666666666</v>
      </c>
      <c r="AA10" s="871">
        <f>W10/2</f>
        <v>99.166666666666657</v>
      </c>
      <c r="AB10" s="871">
        <f>X10/2</f>
        <v>81.666666666666657</v>
      </c>
      <c r="AC10" s="871">
        <f>U10/4</f>
        <v>64.166666666666657</v>
      </c>
      <c r="AD10" s="871">
        <f>Z10/2</f>
        <v>58.333333333333329</v>
      </c>
      <c r="AE10" s="871">
        <f>AA10/2</f>
        <v>49.583333333333329</v>
      </c>
      <c r="AF10" s="871">
        <f>AB10/2</f>
        <v>40.833333333333329</v>
      </c>
      <c r="AG10" s="872">
        <f>D10*70/100</f>
        <v>9.8000000000000007</v>
      </c>
      <c r="AH10" s="872">
        <f>D10*85/100</f>
        <v>11.9</v>
      </c>
      <c r="AI10" s="872">
        <f>D10*110/100</f>
        <v>15.4</v>
      </c>
      <c r="AJ10" s="910">
        <v>14</v>
      </c>
      <c r="AL10" s="68"/>
      <c r="AM10" s="64"/>
      <c r="AN10" s="68"/>
    </row>
    <row r="11" spans="1:40" ht="15.75" thickBot="1">
      <c r="AL11" s="68"/>
      <c r="AM11" s="64"/>
      <c r="AN11" s="68"/>
    </row>
    <row r="12" spans="1:40" ht="16.5" thickTop="1" thickBot="1">
      <c r="A12" s="857">
        <v>58</v>
      </c>
      <c r="B12" s="858">
        <v>58</v>
      </c>
      <c r="C12" s="859">
        <f>3600*300/B12/1000</f>
        <v>18.620689655172413</v>
      </c>
      <c r="D12" s="860">
        <f>70*C12/100</f>
        <v>13.034482758620689</v>
      </c>
      <c r="E12" s="861">
        <f>130*G12/100</f>
        <v>35.904761904761905</v>
      </c>
      <c r="F12" s="861">
        <f>115*G12/100</f>
        <v>31.761904761904763</v>
      </c>
      <c r="G12" s="861">
        <f>360/D12</f>
        <v>27.61904761904762</v>
      </c>
      <c r="H12" s="862">
        <f>360000/(1100*D12)</f>
        <v>25.10822510822511</v>
      </c>
      <c r="I12" s="863">
        <f>E12*2/86400</f>
        <v>8.3112874779541445E-4</v>
      </c>
      <c r="J12" s="864">
        <f>F12*2/86400</f>
        <v>7.3522927689594357E-4</v>
      </c>
      <c r="K12" s="863">
        <f>G12*2/86400</f>
        <v>6.3932980599647269E-4</v>
      </c>
      <c r="L12" s="865">
        <f>H12*2/86400</f>
        <v>5.8120891454224786E-4</v>
      </c>
      <c r="M12" s="866">
        <f>H12*2</f>
        <v>50.21645021645022</v>
      </c>
      <c r="N12" s="867">
        <f>E12*4/86400</f>
        <v>1.6622574955908289E-3</v>
      </c>
      <c r="O12" s="867">
        <f>F12*4/86400</f>
        <v>1.4704585537918871E-3</v>
      </c>
      <c r="P12" s="867">
        <f>G12*4/86400</f>
        <v>1.2786596119929454E-3</v>
      </c>
      <c r="Q12" s="867">
        <f>H12*4/86400</f>
        <v>1.1624178290844957E-3</v>
      </c>
      <c r="R12" s="868">
        <f>H12*4</f>
        <v>100.43290043290044</v>
      </c>
      <c r="S12" s="869">
        <f>H12*5</f>
        <v>125.54112554112555</v>
      </c>
      <c r="T12" s="870">
        <f>B12*2/86400</f>
        <v>1.3425925925925925E-3</v>
      </c>
      <c r="U12" s="871">
        <f>60*400/R12</f>
        <v>238.9655172413793</v>
      </c>
      <c r="V12" s="871">
        <f>100*U12/110</f>
        <v>217.24137931034483</v>
      </c>
      <c r="W12" s="871">
        <f>U12*85/110</f>
        <v>184.65517241379308</v>
      </c>
      <c r="X12" s="871">
        <f>U12*70/110</f>
        <v>152.06896551724137</v>
      </c>
      <c r="Y12" s="871">
        <f>U12/2</f>
        <v>119.48275862068965</v>
      </c>
      <c r="Z12" s="871">
        <f>V12/2</f>
        <v>108.62068965517241</v>
      </c>
      <c r="AA12" s="871">
        <f>W12/2</f>
        <v>92.327586206896541</v>
      </c>
      <c r="AB12" s="871">
        <f>X12/2</f>
        <v>76.034482758620683</v>
      </c>
      <c r="AC12" s="871">
        <f>U12/4</f>
        <v>59.741379310344826</v>
      </c>
      <c r="AD12" s="871">
        <f>Z12/2</f>
        <v>54.310344827586206</v>
      </c>
      <c r="AE12" s="871">
        <f>AA12/2</f>
        <v>46.16379310344827</v>
      </c>
      <c r="AF12" s="871">
        <f>AB12/2</f>
        <v>38.017241379310342</v>
      </c>
      <c r="AG12" s="872">
        <f>D12*70/100</f>
        <v>9.1241379310344826</v>
      </c>
      <c r="AH12" s="872">
        <f>D12*85/100</f>
        <v>11.079310344827586</v>
      </c>
      <c r="AI12" s="872">
        <f>D12*110/100</f>
        <v>14.337931034482757</v>
      </c>
      <c r="AJ12" s="910">
        <v>13</v>
      </c>
      <c r="AL12" s="68"/>
      <c r="AM12" s="64"/>
      <c r="AN12" s="68"/>
    </row>
    <row r="13" spans="1:40" ht="15.75" thickBot="1">
      <c r="AL13" s="68"/>
      <c r="AM13" s="64"/>
      <c r="AN13" s="68"/>
    </row>
    <row r="14" spans="1:40" ht="16.5" thickTop="1" thickBot="1">
      <c r="A14" s="857" t="s">
        <v>25</v>
      </c>
      <c r="B14" s="858">
        <v>64</v>
      </c>
      <c r="C14" s="859">
        <f>3600*300/B14/1000</f>
        <v>16.875</v>
      </c>
      <c r="D14" s="860">
        <f>71*C14/100</f>
        <v>11.981249999999999</v>
      </c>
      <c r="E14" s="861">
        <f>130*G14/100</f>
        <v>39.061032863849761</v>
      </c>
      <c r="F14" s="861">
        <f>115*G14/100</f>
        <v>34.55399061032864</v>
      </c>
      <c r="G14" s="861">
        <f>360/D14</f>
        <v>30.046948356807512</v>
      </c>
      <c r="H14" s="862">
        <f>360000/(1100*D14)</f>
        <v>27.315407597097739</v>
      </c>
      <c r="I14" s="863">
        <f>E14*2/86400</f>
        <v>9.0419057555207781E-4</v>
      </c>
      <c r="J14" s="864">
        <f>F14*2/86400</f>
        <v>7.9986089375760742E-4</v>
      </c>
      <c r="K14" s="863">
        <f>G14*2/86400</f>
        <v>6.9553121196313681E-4</v>
      </c>
      <c r="L14" s="865">
        <f>H14*2/86400</f>
        <v>6.3230110178466993E-4</v>
      </c>
      <c r="M14" s="866">
        <f>H14*2</f>
        <v>54.630815194195478</v>
      </c>
      <c r="N14" s="867">
        <f>E14*4/86400</f>
        <v>1.8083811511041556E-3</v>
      </c>
      <c r="O14" s="867">
        <f>F14*4/86400</f>
        <v>1.5997217875152148E-3</v>
      </c>
      <c r="P14" s="867">
        <f>G14*4/86400</f>
        <v>1.3910624239262736E-3</v>
      </c>
      <c r="Q14" s="867">
        <f>H14*4/86400</f>
        <v>1.2646022035693399E-3</v>
      </c>
      <c r="R14" s="868">
        <f>H14*4</f>
        <v>109.26163038839096</v>
      </c>
      <c r="S14" s="869">
        <f>H14*5</f>
        <v>136.57703798548869</v>
      </c>
      <c r="T14" s="870">
        <f>B14*2/86400</f>
        <v>1.4814814814814814E-3</v>
      </c>
      <c r="U14" s="871">
        <f>60*400/R14</f>
        <v>219.65625</v>
      </c>
      <c r="V14" s="871">
        <f>100*U14/110</f>
        <v>199.6875</v>
      </c>
      <c r="W14" s="871">
        <f>U14*85/110</f>
        <v>169.734375</v>
      </c>
      <c r="X14" s="871">
        <f>U14*70/110</f>
        <v>139.78125</v>
      </c>
      <c r="Y14" s="871">
        <f>U14/2</f>
        <v>109.828125</v>
      </c>
      <c r="Z14" s="871">
        <f>V14/2</f>
        <v>99.84375</v>
      </c>
      <c r="AA14" s="871">
        <f>W14/2</f>
        <v>84.8671875</v>
      </c>
      <c r="AB14" s="871">
        <f>X14/2</f>
        <v>69.890625</v>
      </c>
      <c r="AC14" s="871">
        <f>U14/4</f>
        <v>54.9140625</v>
      </c>
      <c r="AD14" s="871">
        <f>Z14/2</f>
        <v>49.921875</v>
      </c>
      <c r="AE14" s="871">
        <f>AA14/2</f>
        <v>42.43359375</v>
      </c>
      <c r="AF14" s="871">
        <f>AB14/2</f>
        <v>34.9453125</v>
      </c>
      <c r="AG14" s="872">
        <f>D14*70/100</f>
        <v>8.3868749999999999</v>
      </c>
      <c r="AH14" s="872">
        <f>D14*85/100</f>
        <v>10.1840625</v>
      </c>
      <c r="AI14" s="872">
        <f>D14*110/100</f>
        <v>13.179375</v>
      </c>
      <c r="AJ14" s="910">
        <v>12</v>
      </c>
      <c r="AL14" s="68"/>
      <c r="AM14" s="64"/>
      <c r="AN14" s="68"/>
    </row>
    <row r="15" spans="1:40" ht="15.75" thickBot="1">
      <c r="AL15" s="68"/>
      <c r="AM15" s="64"/>
      <c r="AN15" s="68"/>
    </row>
    <row r="16" spans="1:40" ht="16.5" thickTop="1" thickBot="1">
      <c r="A16" s="857" t="s">
        <v>32</v>
      </c>
      <c r="B16" s="858">
        <v>71</v>
      </c>
      <c r="C16" s="859">
        <f>3600*300/B16/1000</f>
        <v>15.211267605633802</v>
      </c>
      <c r="D16" s="860">
        <f>72*C16/100</f>
        <v>10.952112676056338</v>
      </c>
      <c r="E16" s="861">
        <f>130*G16/100</f>
        <v>42.731481481481488</v>
      </c>
      <c r="F16" s="861">
        <f>115*G16/100</f>
        <v>37.800925925925931</v>
      </c>
      <c r="G16" s="861">
        <f>360/D16</f>
        <v>32.870370370370374</v>
      </c>
      <c r="H16" s="862">
        <f>360000/(1100*D16)</f>
        <v>29.882154882154882</v>
      </c>
      <c r="I16" s="863">
        <f>E16*2/86400</f>
        <v>9.8915466392318261E-4</v>
      </c>
      <c r="J16" s="864">
        <f>F16*2/86400</f>
        <v>8.7502143347050767E-4</v>
      </c>
      <c r="K16" s="863">
        <f>G16*2/86400</f>
        <v>7.6088820301783273E-4</v>
      </c>
      <c r="L16" s="865">
        <f>H16*2/86400</f>
        <v>6.9171654819802971E-4</v>
      </c>
      <c r="M16" s="866">
        <f>H16*2</f>
        <v>59.764309764309765</v>
      </c>
      <c r="N16" s="867">
        <f>E16*4/86400</f>
        <v>1.9783093278463652E-3</v>
      </c>
      <c r="O16" s="867">
        <f>F16*4/86400</f>
        <v>1.7500428669410153E-3</v>
      </c>
      <c r="P16" s="867">
        <f>G16*4/86400</f>
        <v>1.5217764060356655E-3</v>
      </c>
      <c r="Q16" s="867">
        <f>H16*4/86400</f>
        <v>1.3834330963960594E-3</v>
      </c>
      <c r="R16" s="868">
        <f>H16*4</f>
        <v>119.52861952861953</v>
      </c>
      <c r="S16" s="869">
        <f>H16*5</f>
        <v>149.41077441077442</v>
      </c>
      <c r="T16" s="870">
        <f>B16*2/86400</f>
        <v>1.6435185185185185E-3</v>
      </c>
      <c r="U16" s="871">
        <f>60*400/R16</f>
        <v>200.78873239436621</v>
      </c>
      <c r="V16" s="871">
        <f>100*U16/110</f>
        <v>182.53521126760563</v>
      </c>
      <c r="W16" s="871">
        <f>U16*85/110</f>
        <v>155.1549295774648</v>
      </c>
      <c r="X16" s="871">
        <f>U16*70/110</f>
        <v>127.77464788732395</v>
      </c>
      <c r="Y16" s="871">
        <f>U16/2</f>
        <v>100.3943661971831</v>
      </c>
      <c r="Z16" s="871">
        <f>V16/2</f>
        <v>91.267605633802816</v>
      </c>
      <c r="AA16" s="871">
        <f>W16/2</f>
        <v>77.577464788732399</v>
      </c>
      <c r="AB16" s="871">
        <f>X16/2</f>
        <v>63.887323943661976</v>
      </c>
      <c r="AC16" s="871">
        <f>U16/4</f>
        <v>50.197183098591552</v>
      </c>
      <c r="AD16" s="871">
        <f>Z16/2</f>
        <v>45.633802816901408</v>
      </c>
      <c r="AE16" s="871">
        <f>AA16/2</f>
        <v>38.7887323943662</v>
      </c>
      <c r="AF16" s="871">
        <f>AB16/2</f>
        <v>31.943661971830988</v>
      </c>
      <c r="AG16" s="872">
        <f>D16*70/100</f>
        <v>7.6664788732394369</v>
      </c>
      <c r="AH16" s="872">
        <f>D16*85/100</f>
        <v>9.3092957746478877</v>
      </c>
      <c r="AI16" s="872">
        <f>D16*110/100</f>
        <v>12.047323943661972</v>
      </c>
      <c r="AJ16" s="910">
        <v>11</v>
      </c>
      <c r="AL16" s="68"/>
      <c r="AM16" s="64"/>
      <c r="AN16" s="68"/>
    </row>
    <row r="17" spans="1:39" ht="15.75" thickBot="1"/>
    <row r="18" spans="1:39" ht="16.5" thickTop="1" thickBot="1">
      <c r="A18" s="857" t="s">
        <v>41</v>
      </c>
      <c r="B18" s="858">
        <v>80</v>
      </c>
      <c r="C18" s="859">
        <f>3600*300/B18/1000</f>
        <v>13.5</v>
      </c>
      <c r="D18" s="860">
        <f>74*C18/100</f>
        <v>9.99</v>
      </c>
      <c r="E18" s="861">
        <f>130*G18/100</f>
        <v>46.846846846846844</v>
      </c>
      <c r="F18" s="861">
        <f>115*G18/100</f>
        <v>41.441441441441441</v>
      </c>
      <c r="G18" s="861">
        <f>360/D18</f>
        <v>36.036036036036037</v>
      </c>
      <c r="H18" s="862">
        <f>360000/(1100*D18)</f>
        <v>32.760032760032757</v>
      </c>
      <c r="I18" s="863">
        <f>E18*2/86400</f>
        <v>1.0844177510844176E-3</v>
      </c>
      <c r="J18" s="864">
        <f>F18*2/86400</f>
        <v>9.5929262595929258E-4</v>
      </c>
      <c r="K18" s="863">
        <f>G18*2/86400</f>
        <v>8.3416750083416757E-4</v>
      </c>
      <c r="L18" s="865">
        <f>H18*2/86400</f>
        <v>7.5833409166742489E-4</v>
      </c>
      <c r="M18" s="866">
        <f>H18*2</f>
        <v>65.520065520065515</v>
      </c>
      <c r="N18" s="867">
        <f>E18*4/86400</f>
        <v>2.1688355021688352E-3</v>
      </c>
      <c r="O18" s="867">
        <f>F18*4/86400</f>
        <v>1.9185852519185852E-3</v>
      </c>
      <c r="P18" s="867">
        <f>G18*4/86400</f>
        <v>1.6683350016683351E-3</v>
      </c>
      <c r="Q18" s="867">
        <f>H18*4/86400</f>
        <v>1.5166681833348498E-3</v>
      </c>
      <c r="R18" s="868">
        <f>H18*4</f>
        <v>131.04013104013103</v>
      </c>
      <c r="S18" s="869">
        <f>H18*5</f>
        <v>163.80016380016377</v>
      </c>
      <c r="T18" s="870">
        <f>B18*2/86400</f>
        <v>1.8518518518518519E-3</v>
      </c>
      <c r="U18" s="871">
        <f>60*400/R18</f>
        <v>183.15</v>
      </c>
      <c r="V18" s="871">
        <f>100*U18/110</f>
        <v>166.5</v>
      </c>
      <c r="W18" s="871">
        <f>U18*85/110</f>
        <v>141.52500000000001</v>
      </c>
      <c r="X18" s="871">
        <f>U18*70/110</f>
        <v>116.55</v>
      </c>
      <c r="Y18" s="871">
        <f>U18/2</f>
        <v>91.575000000000003</v>
      </c>
      <c r="Z18" s="871">
        <f>V18/2</f>
        <v>83.25</v>
      </c>
      <c r="AA18" s="871">
        <f>W18/2</f>
        <v>70.762500000000003</v>
      </c>
      <c r="AB18" s="871">
        <f>X18/2</f>
        <v>58.274999999999999</v>
      </c>
      <c r="AC18" s="871">
        <f>U18/4</f>
        <v>45.787500000000001</v>
      </c>
      <c r="AD18" s="871">
        <f>Z18/2</f>
        <v>41.625</v>
      </c>
      <c r="AE18" s="871">
        <f>AA18/2</f>
        <v>35.381250000000001</v>
      </c>
      <c r="AF18" s="871">
        <f>AB18/2</f>
        <v>29.137499999999999</v>
      </c>
      <c r="AG18" s="872">
        <f>D18*70/100</f>
        <v>6.9930000000000003</v>
      </c>
      <c r="AH18" s="872">
        <f>D18*85/100</f>
        <v>8.4915000000000003</v>
      </c>
      <c r="AI18" s="872">
        <f>D18*110/100</f>
        <v>10.989000000000001</v>
      </c>
      <c r="AJ18" s="910">
        <v>10</v>
      </c>
    </row>
    <row r="19" spans="1:39" ht="15.75" thickBot="1"/>
    <row r="20" spans="1:39" ht="16.5" thickTop="1" thickBot="1">
      <c r="A20" s="857" t="s">
        <v>52</v>
      </c>
      <c r="B20" s="858">
        <v>91</v>
      </c>
      <c r="C20" s="859">
        <f>3600*300/B20/1000</f>
        <v>11.868131868131869</v>
      </c>
      <c r="D20" s="860">
        <f>76*C20/100</f>
        <v>9.0197802197802215</v>
      </c>
      <c r="E20" s="861">
        <f>130*G20/100</f>
        <v>51.885964912280684</v>
      </c>
      <c r="F20" s="861">
        <f>115*G20/100</f>
        <v>45.899122807017527</v>
      </c>
      <c r="G20" s="861">
        <f>360/D20</f>
        <v>39.912280701754376</v>
      </c>
      <c r="H20" s="862">
        <f>360000/(1100*D20)</f>
        <v>36.283891547049436</v>
      </c>
      <c r="I20" s="863">
        <f>E20*2/86400</f>
        <v>1.2010640025990899E-3</v>
      </c>
      <c r="J20" s="864">
        <f>F20*2/86400</f>
        <v>1.0624796946068873E-3</v>
      </c>
      <c r="K20" s="863">
        <f>G20*2/86400</f>
        <v>9.2389538661468459E-4</v>
      </c>
      <c r="L20" s="865">
        <f>H20*2/86400</f>
        <v>8.3990489692244066E-4</v>
      </c>
      <c r="M20" s="866">
        <f>H20*2</f>
        <v>72.567783094098871</v>
      </c>
      <c r="N20" s="867">
        <f>E20*4/86400</f>
        <v>2.4021280051981799E-3</v>
      </c>
      <c r="O20" s="867">
        <f>F20*4/86400</f>
        <v>2.1249593892137745E-3</v>
      </c>
      <c r="P20" s="867">
        <f>G20*4/86400</f>
        <v>1.8477907732293692E-3</v>
      </c>
      <c r="Q20" s="867">
        <f>H20*4/86400</f>
        <v>1.6798097938448813E-3</v>
      </c>
      <c r="R20" s="868">
        <f>H20*4</f>
        <v>145.13556618819774</v>
      </c>
      <c r="S20" s="869">
        <f>H20*5</f>
        <v>181.41945773524719</v>
      </c>
      <c r="T20" s="870">
        <f>B20*2/86400</f>
        <v>2.1064814814814813E-3</v>
      </c>
      <c r="U20" s="871">
        <f>60*400/R20</f>
        <v>165.3626373626374</v>
      </c>
      <c r="V20" s="871">
        <f>100*U20/110</f>
        <v>150.32967032967036</v>
      </c>
      <c r="W20" s="871">
        <f>U20*85/110</f>
        <v>127.78021978021981</v>
      </c>
      <c r="X20" s="871">
        <f>U20*70/110</f>
        <v>105.23076923076927</v>
      </c>
      <c r="Y20" s="871">
        <f>U20/2</f>
        <v>82.6813186813187</v>
      </c>
      <c r="Z20" s="871">
        <f>V20/2</f>
        <v>75.164835164835182</v>
      </c>
      <c r="AA20" s="871">
        <f>W20/2</f>
        <v>63.890109890109905</v>
      </c>
      <c r="AB20" s="871">
        <f>X20/2</f>
        <v>52.615384615384635</v>
      </c>
      <c r="AC20" s="871">
        <f>U20/4</f>
        <v>41.34065934065935</v>
      </c>
      <c r="AD20" s="871">
        <f>Z20/2</f>
        <v>37.582417582417591</v>
      </c>
      <c r="AE20" s="871">
        <f>AA20/2</f>
        <v>31.945054945054952</v>
      </c>
      <c r="AF20" s="871">
        <f>AB20/2</f>
        <v>26.307692307692317</v>
      </c>
      <c r="AG20" s="872">
        <f>D20*70/100</f>
        <v>6.3138461538461543</v>
      </c>
      <c r="AH20" s="872">
        <f>D20*85/100</f>
        <v>7.6668131868131875</v>
      </c>
      <c r="AI20" s="872">
        <f>D20*110/100</f>
        <v>9.9217582417582442</v>
      </c>
      <c r="AJ20" s="910">
        <v>9</v>
      </c>
    </row>
    <row r="22" spans="1:39" ht="66.75" thickBot="1">
      <c r="Y22" s="877" t="s">
        <v>0</v>
      </c>
      <c r="Z22" s="878" t="s">
        <v>252</v>
      </c>
      <c r="AA22" s="878" t="s">
        <v>263</v>
      </c>
      <c r="AB22" s="878" t="s">
        <v>253</v>
      </c>
      <c r="AC22" s="878" t="s">
        <v>263</v>
      </c>
      <c r="AD22" s="878" t="s">
        <v>254</v>
      </c>
      <c r="AE22" s="878" t="s">
        <v>263</v>
      </c>
      <c r="AF22" s="878" t="s">
        <v>262</v>
      </c>
      <c r="AG22" s="878" t="s">
        <v>263</v>
      </c>
      <c r="AH22" s="876"/>
      <c r="AI22" s="876"/>
      <c r="AK22" t="s">
        <v>297</v>
      </c>
      <c r="AL22" s="43" t="s">
        <v>263</v>
      </c>
      <c r="AM22" t="s">
        <v>298</v>
      </c>
    </row>
    <row r="23" spans="1:39" ht="16.5" thickTop="1" thickBot="1">
      <c r="Y23" s="879">
        <v>18</v>
      </c>
      <c r="Z23" s="889">
        <v>12.6</v>
      </c>
      <c r="AA23" s="880" t="s">
        <v>261</v>
      </c>
      <c r="AB23" s="889">
        <v>15.3</v>
      </c>
      <c r="AC23" s="881" t="s">
        <v>259</v>
      </c>
      <c r="AD23" s="889">
        <v>19.8</v>
      </c>
      <c r="AE23" s="882" t="s">
        <v>255</v>
      </c>
      <c r="AF23" s="891">
        <v>18</v>
      </c>
      <c r="AG23" s="883" t="s">
        <v>260</v>
      </c>
      <c r="AK23" s="916">
        <v>20</v>
      </c>
      <c r="AL23" s="756" t="s">
        <v>255</v>
      </c>
      <c r="AM23" s="917">
        <v>167</v>
      </c>
    </row>
    <row r="24" spans="1:39" ht="15.75" thickBot="1">
      <c r="Y24" s="884"/>
      <c r="Z24" s="890"/>
      <c r="AA24" s="884"/>
      <c r="AB24" s="890"/>
      <c r="AC24" s="884"/>
      <c r="AD24" s="890"/>
      <c r="AE24" s="884"/>
      <c r="AF24" s="892"/>
      <c r="AG24" s="884"/>
      <c r="AK24" s="911">
        <v>19</v>
      </c>
      <c r="AL24" s="64" t="s">
        <v>258</v>
      </c>
      <c r="AM24" s="912">
        <v>158</v>
      </c>
    </row>
    <row r="25" spans="1:39" ht="15.75" thickBot="1">
      <c r="Y25" s="879">
        <v>17</v>
      </c>
      <c r="Z25" s="889">
        <v>11.855454545454542</v>
      </c>
      <c r="AA25" s="882" t="s">
        <v>255</v>
      </c>
      <c r="AB25" s="889">
        <v>14.395909090909088</v>
      </c>
      <c r="AC25" s="885" t="s">
        <v>260</v>
      </c>
      <c r="AD25" s="889">
        <v>18.63</v>
      </c>
      <c r="AE25" s="881" t="s">
        <v>259</v>
      </c>
      <c r="AF25" s="891">
        <v>17</v>
      </c>
      <c r="AG25" s="886" t="s">
        <v>261</v>
      </c>
      <c r="AK25" s="911">
        <v>18</v>
      </c>
      <c r="AL25" s="64" t="s">
        <v>257</v>
      </c>
      <c r="AM25" s="912">
        <f>AK25*1000*30/3600</f>
        <v>150</v>
      </c>
    </row>
    <row r="26" spans="1:39" ht="15.75" thickBot="1">
      <c r="Y26" s="884"/>
      <c r="Z26" s="890"/>
      <c r="AA26" s="884"/>
      <c r="AB26" s="890"/>
      <c r="AC26" s="884"/>
      <c r="AD26" s="890"/>
      <c r="AE26" s="884"/>
      <c r="AF26" s="892"/>
      <c r="AG26" s="884"/>
      <c r="AK26" s="911">
        <v>17</v>
      </c>
      <c r="AL26" s="64" t="s">
        <v>256</v>
      </c>
      <c r="AM26" s="912">
        <v>142</v>
      </c>
    </row>
    <row r="27" spans="1:39" ht="15.75" thickBot="1">
      <c r="Y27" s="879">
        <v>16</v>
      </c>
      <c r="Z27" s="889">
        <v>11.259574468085109</v>
      </c>
      <c r="AA27" s="881" t="s">
        <v>259</v>
      </c>
      <c r="AB27" s="889">
        <v>13.672340425531917</v>
      </c>
      <c r="AC27" s="885" t="s">
        <v>260</v>
      </c>
      <c r="AD27" s="889">
        <v>17.693617021276598</v>
      </c>
      <c r="AE27" s="885" t="s">
        <v>260</v>
      </c>
      <c r="AF27" s="891">
        <v>16</v>
      </c>
      <c r="AG27" s="887" t="s">
        <v>255</v>
      </c>
      <c r="AK27" s="911">
        <v>16</v>
      </c>
      <c r="AL27" s="64" t="s">
        <v>255</v>
      </c>
      <c r="AM27" s="912">
        <v>133</v>
      </c>
    </row>
    <row r="28" spans="1:39" ht="15.75" thickBot="1">
      <c r="Y28" s="884"/>
      <c r="Z28" s="890"/>
      <c r="AA28" s="884"/>
      <c r="AB28" s="890"/>
      <c r="AC28" s="884"/>
      <c r="AD28" s="890"/>
      <c r="AE28" s="884"/>
      <c r="AF28" s="892"/>
      <c r="AG28" s="884"/>
      <c r="AK28" s="911">
        <v>15</v>
      </c>
      <c r="AL28" s="64" t="s">
        <v>258</v>
      </c>
      <c r="AM28" s="912">
        <f>AK28*1000*30/3600</f>
        <v>125</v>
      </c>
    </row>
    <row r="29" spans="1:39" ht="15.75" thickBot="1">
      <c r="Y29" s="879">
        <v>15</v>
      </c>
      <c r="Z29" s="889">
        <v>10.583999999999998</v>
      </c>
      <c r="AA29" s="881" t="s">
        <v>259</v>
      </c>
      <c r="AB29" s="889">
        <v>12.852</v>
      </c>
      <c r="AC29" s="880" t="s">
        <v>261</v>
      </c>
      <c r="AD29" s="889">
        <v>16.631999999999998</v>
      </c>
      <c r="AE29" s="880" t="s">
        <v>261</v>
      </c>
      <c r="AF29" s="891">
        <v>15</v>
      </c>
      <c r="AG29" s="888" t="s">
        <v>259</v>
      </c>
      <c r="AK29" s="911">
        <v>14</v>
      </c>
      <c r="AL29" s="64" t="s">
        <v>257</v>
      </c>
      <c r="AM29" s="912">
        <v>117</v>
      </c>
    </row>
    <row r="30" spans="1:39" ht="15.75" thickBot="1">
      <c r="Y30" s="884"/>
      <c r="Z30" s="890"/>
      <c r="AA30" s="884"/>
      <c r="AB30" s="890"/>
      <c r="AC30" s="884"/>
      <c r="AD30" s="890"/>
      <c r="AE30" s="884"/>
      <c r="AF30" s="892"/>
      <c r="AG30" s="884"/>
      <c r="AK30" s="911">
        <v>13</v>
      </c>
      <c r="AL30" s="64" t="s">
        <v>256</v>
      </c>
      <c r="AM30" s="912">
        <v>108</v>
      </c>
    </row>
    <row r="31" spans="1:39" ht="15.75" thickBot="1">
      <c r="Y31" s="879">
        <v>14</v>
      </c>
      <c r="Z31" s="889">
        <v>9.8000000000000007</v>
      </c>
      <c r="AA31" s="885" t="s">
        <v>260</v>
      </c>
      <c r="AB31" s="889">
        <v>11.9</v>
      </c>
      <c r="AC31" s="882" t="s">
        <v>255</v>
      </c>
      <c r="AD31" s="889">
        <v>15.4</v>
      </c>
      <c r="AE31" s="881" t="s">
        <v>259</v>
      </c>
      <c r="AF31" s="891">
        <v>14</v>
      </c>
      <c r="AG31" s="883" t="s">
        <v>260</v>
      </c>
      <c r="AK31" s="911">
        <v>12</v>
      </c>
      <c r="AL31" s="64" t="s">
        <v>255</v>
      </c>
      <c r="AM31" s="912">
        <f>AK31*1000*30/3600</f>
        <v>100</v>
      </c>
    </row>
    <row r="32" spans="1:39" ht="15.75" thickBot="1">
      <c r="Y32" s="884"/>
      <c r="Z32" s="890"/>
      <c r="AA32" s="884"/>
      <c r="AB32" s="890"/>
      <c r="AC32" s="884"/>
      <c r="AD32" s="890"/>
      <c r="AE32" s="884"/>
      <c r="AF32" s="892"/>
      <c r="AG32" s="884"/>
      <c r="AK32" s="911">
        <v>11</v>
      </c>
      <c r="AL32" s="64" t="s">
        <v>258</v>
      </c>
      <c r="AM32" s="912">
        <v>92</v>
      </c>
    </row>
    <row r="33" spans="25:39" ht="15.75" thickBot="1">
      <c r="Y33" s="879">
        <v>13</v>
      </c>
      <c r="Z33" s="889">
        <v>9.1241379310344826</v>
      </c>
      <c r="AA33" s="880" t="s">
        <v>261</v>
      </c>
      <c r="AB33" s="889">
        <v>11.079310344827586</v>
      </c>
      <c r="AC33" s="881" t="s">
        <v>259</v>
      </c>
      <c r="AD33" s="889">
        <v>14.337931034482757</v>
      </c>
      <c r="AE33" s="885" t="s">
        <v>260</v>
      </c>
      <c r="AF33" s="891">
        <v>13</v>
      </c>
      <c r="AG33" s="886" t="s">
        <v>261</v>
      </c>
      <c r="AK33" s="911">
        <v>10</v>
      </c>
      <c r="AL33" s="64" t="s">
        <v>257</v>
      </c>
      <c r="AM33" s="912">
        <v>83</v>
      </c>
    </row>
    <row r="34" spans="25:39" ht="15.75" thickBot="1">
      <c r="Y34" s="884"/>
      <c r="Z34" s="890"/>
      <c r="AA34" s="884"/>
      <c r="AB34" s="890"/>
      <c r="AC34" s="884"/>
      <c r="AD34" s="890"/>
      <c r="AE34" s="884"/>
      <c r="AF34" s="892"/>
      <c r="AG34" s="884"/>
      <c r="AK34" s="911">
        <v>9</v>
      </c>
      <c r="AL34" s="64" t="s">
        <v>256</v>
      </c>
      <c r="AM34" s="912">
        <f>AK34*1000*30/3600</f>
        <v>75</v>
      </c>
    </row>
    <row r="35" spans="25:39" ht="15.75" thickBot="1">
      <c r="Y35" s="879">
        <v>12</v>
      </c>
      <c r="Z35" s="889">
        <v>8.3868749999999999</v>
      </c>
      <c r="AA35" s="882" t="s">
        <v>255</v>
      </c>
      <c r="AB35" s="889">
        <v>10.1840625</v>
      </c>
      <c r="AC35" s="885" t="s">
        <v>260</v>
      </c>
      <c r="AD35" s="889">
        <v>13.179375</v>
      </c>
      <c r="AE35" s="880" t="s">
        <v>261</v>
      </c>
      <c r="AF35" s="891">
        <v>12</v>
      </c>
      <c r="AG35" s="887" t="s">
        <v>255</v>
      </c>
      <c r="AK35" s="913">
        <v>8</v>
      </c>
      <c r="AL35" s="914" t="s">
        <v>255</v>
      </c>
      <c r="AM35" s="915">
        <v>67</v>
      </c>
    </row>
    <row r="36" spans="25:39" ht="15.75" thickBot="1">
      <c r="Y36" s="884"/>
      <c r="Z36" s="890"/>
      <c r="AA36" s="884"/>
      <c r="AB36" s="890"/>
      <c r="AC36" s="884"/>
      <c r="AD36" s="890"/>
      <c r="AE36" s="884"/>
      <c r="AF36" s="892"/>
      <c r="AG36" s="884"/>
    </row>
    <row r="37" spans="25:39" ht="15.75" thickBot="1">
      <c r="Y37" s="879">
        <v>11</v>
      </c>
      <c r="Z37" s="889">
        <v>7.6664788732394369</v>
      </c>
      <c r="AA37" s="882" t="s">
        <v>255</v>
      </c>
      <c r="AB37" s="889">
        <v>9.3092957746478877</v>
      </c>
      <c r="AC37" s="880" t="s">
        <v>261</v>
      </c>
      <c r="AD37" s="889">
        <v>12.047323943661972</v>
      </c>
      <c r="AE37" s="882" t="s">
        <v>255</v>
      </c>
      <c r="AF37" s="891">
        <v>11</v>
      </c>
      <c r="AG37" s="888" t="s">
        <v>259</v>
      </c>
    </row>
    <row r="38" spans="25:39" ht="15.75" thickBot="1">
      <c r="Y38" s="884"/>
      <c r="Z38" s="890"/>
      <c r="AA38" s="884"/>
      <c r="AB38" s="890"/>
      <c r="AC38" s="884"/>
      <c r="AD38" s="890"/>
      <c r="AE38" s="884"/>
      <c r="AF38" s="892"/>
      <c r="AG38" s="884"/>
    </row>
    <row r="39" spans="25:39" ht="15.75" thickBot="1">
      <c r="Y39" s="879">
        <v>10</v>
      </c>
      <c r="Z39" s="889">
        <v>6.9930000000000003</v>
      </c>
      <c r="AA39" s="882" t="s">
        <v>255</v>
      </c>
      <c r="AB39" s="889">
        <v>8.4915000000000003</v>
      </c>
      <c r="AC39" s="882" t="s">
        <v>255</v>
      </c>
      <c r="AD39" s="889">
        <v>10.989000000000001</v>
      </c>
      <c r="AE39" s="881" t="s">
        <v>259</v>
      </c>
      <c r="AF39" s="891">
        <v>10</v>
      </c>
      <c r="AG39" s="883" t="s">
        <v>260</v>
      </c>
    </row>
    <row r="40" spans="25:39" ht="15.75" thickBot="1">
      <c r="Y40" s="884"/>
      <c r="Z40" s="890"/>
      <c r="AA40" s="884"/>
      <c r="AB40" s="890"/>
      <c r="AC40" s="884"/>
      <c r="AD40" s="890"/>
      <c r="AE40" s="884"/>
      <c r="AF40" s="892"/>
      <c r="AG40" s="884"/>
    </row>
    <row r="41" spans="25:39" ht="15.75" thickBot="1">
      <c r="Y41" s="879">
        <v>9</v>
      </c>
      <c r="Z41" s="889">
        <v>6.3138461538461543</v>
      </c>
      <c r="AA41" s="882" t="s">
        <v>255</v>
      </c>
      <c r="AB41" s="889">
        <v>7.6668131868131875</v>
      </c>
      <c r="AC41" s="882" t="s">
        <v>255</v>
      </c>
      <c r="AD41" s="889">
        <v>9.9217582417582442</v>
      </c>
      <c r="AE41" s="885" t="s">
        <v>260</v>
      </c>
      <c r="AF41" s="891">
        <v>9</v>
      </c>
      <c r="AG41" s="886" t="s">
        <v>261</v>
      </c>
    </row>
  </sheetData>
  <pageMargins left="0.7" right="0.7" top="0.75" bottom="0.75" header="0.3" footer="0.3"/>
  <pageSetup paperSize="9" scale="26" orientation="portrait" horizontalDpi="4294967293" verticalDpi="4294967293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FF"/>
  </sheetPr>
  <dimension ref="A1:AT36"/>
  <sheetViews>
    <sheetView zoomScale="70" zoomScaleNormal="70" workbookViewId="0">
      <selection activeCell="M11" sqref="M11"/>
    </sheetView>
  </sheetViews>
  <sheetFormatPr baseColWidth="10" defaultColWidth="9.140625" defaultRowHeight="15"/>
  <cols>
    <col min="1" max="1" width="12" style="43" customWidth="1"/>
    <col min="2" max="31" width="4.28515625" style="43" customWidth="1"/>
    <col min="32" max="47" width="4.28515625" customWidth="1"/>
  </cols>
  <sheetData>
    <row r="1" spans="1:46" s="100" customFormat="1" ht="15" customHeight="1">
      <c r="A1" s="140" t="s">
        <v>94</v>
      </c>
      <c r="B1" s="113"/>
      <c r="C1" s="113"/>
      <c r="D1" s="113"/>
      <c r="E1" s="113"/>
      <c r="F1" s="113"/>
      <c r="G1" s="114"/>
      <c r="H1" s="99"/>
      <c r="I1" s="140" t="s">
        <v>243</v>
      </c>
      <c r="J1" s="113"/>
      <c r="K1" s="113"/>
      <c r="L1" s="113"/>
      <c r="M1" s="114"/>
      <c r="N1" s="99"/>
      <c r="O1" s="140" t="s">
        <v>95</v>
      </c>
      <c r="P1" s="113"/>
      <c r="Q1" s="113"/>
      <c r="R1" s="113"/>
      <c r="S1" s="114"/>
      <c r="T1" s="99"/>
      <c r="U1" s="140" t="s">
        <v>245</v>
      </c>
      <c r="V1" s="162"/>
      <c r="W1" s="162"/>
      <c r="X1" s="162"/>
      <c r="Y1" s="162"/>
      <c r="Z1" s="162"/>
      <c r="AA1" s="162"/>
      <c r="AB1" s="162"/>
      <c r="AC1" s="162"/>
      <c r="AD1" s="113"/>
      <c r="AE1" s="113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5"/>
    </row>
    <row r="2" spans="1:46" ht="15" customHeight="1" thickBot="1">
      <c r="A2" s="51"/>
      <c r="B2" s="52"/>
      <c r="C2" s="52"/>
      <c r="D2" s="52"/>
      <c r="E2" s="52"/>
      <c r="F2" s="52"/>
      <c r="G2" s="53"/>
      <c r="H2"/>
      <c r="I2" s="51"/>
      <c r="J2" s="52"/>
      <c r="K2" s="52"/>
      <c r="L2" s="52"/>
      <c r="M2" s="53"/>
      <c r="N2"/>
      <c r="O2" s="51"/>
      <c r="P2" s="52"/>
      <c r="Q2" s="52"/>
      <c r="R2" s="52"/>
      <c r="S2" s="53"/>
      <c r="T2"/>
      <c r="U2" s="825" t="s">
        <v>237</v>
      </c>
      <c r="V2" s="63"/>
      <c r="W2" s="63"/>
      <c r="X2" s="63"/>
      <c r="Y2" s="63"/>
      <c r="Z2" s="63"/>
      <c r="AA2" s="63"/>
      <c r="AB2" s="63"/>
      <c r="AC2" s="63"/>
      <c r="AD2" s="64"/>
      <c r="AE2" s="64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9"/>
    </row>
    <row r="3" spans="1:46" ht="1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 s="825" t="s">
        <v>234</v>
      </c>
      <c r="V3" s="63"/>
      <c r="W3" s="63"/>
      <c r="X3" s="63"/>
      <c r="Y3" s="63"/>
      <c r="Z3" s="63"/>
      <c r="AA3" s="63"/>
      <c r="AB3" s="63"/>
      <c r="AC3" s="63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9"/>
    </row>
    <row r="4" spans="1:46" ht="15" customHeight="1" thickBo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 s="825" t="s">
        <v>235</v>
      </c>
      <c r="V4" s="63"/>
      <c r="W4" s="63"/>
      <c r="X4" s="63"/>
      <c r="Y4" s="63"/>
      <c r="Z4" s="63"/>
      <c r="AA4" s="63"/>
      <c r="AB4" s="63"/>
      <c r="AC4" s="63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9"/>
    </row>
    <row r="5" spans="1:46" s="100" customFormat="1" ht="15" customHeight="1">
      <c r="A5" s="140" t="s">
        <v>96</v>
      </c>
      <c r="B5" s="843"/>
      <c r="C5" s="113"/>
      <c r="D5" s="113"/>
      <c r="E5" s="162"/>
      <c r="F5" s="113"/>
      <c r="G5" s="114"/>
      <c r="H5" s="48"/>
      <c r="I5" s="140" t="s">
        <v>250</v>
      </c>
      <c r="J5" s="113"/>
      <c r="K5" s="162"/>
      <c r="L5" s="113"/>
      <c r="M5" s="114"/>
      <c r="N5" s="49"/>
      <c r="O5" s="49"/>
      <c r="P5" s="48"/>
      <c r="Q5" s="49"/>
      <c r="R5" s="49"/>
      <c r="S5" s="49"/>
      <c r="T5" s="49"/>
      <c r="U5" s="825" t="s">
        <v>236</v>
      </c>
      <c r="V5" s="48"/>
      <c r="W5" s="48"/>
      <c r="X5" s="48"/>
      <c r="Y5" s="48"/>
      <c r="Z5" s="48"/>
      <c r="AA5" s="48"/>
      <c r="AB5" s="48"/>
      <c r="AC5" s="48"/>
      <c r="AD5" s="49"/>
      <c r="AE5" s="49"/>
      <c r="AF5" s="329"/>
      <c r="AG5" s="329"/>
      <c r="AH5" s="329"/>
      <c r="AI5" s="329"/>
      <c r="AJ5" s="329"/>
      <c r="AK5" s="329"/>
      <c r="AL5" s="329"/>
      <c r="AM5" s="329"/>
      <c r="AN5" s="329"/>
      <c r="AO5" s="329"/>
      <c r="AP5" s="329"/>
      <c r="AQ5" s="329"/>
      <c r="AR5" s="329"/>
      <c r="AS5" s="329"/>
      <c r="AT5" s="824"/>
    </row>
    <row r="6" spans="1:46" ht="15" customHeight="1">
      <c r="A6" s="66"/>
      <c r="B6" s="64"/>
      <c r="C6" s="64"/>
      <c r="D6" s="64"/>
      <c r="E6" s="64"/>
      <c r="F6" s="64"/>
      <c r="G6" s="120"/>
      <c r="H6" s="64"/>
      <c r="I6" s="66"/>
      <c r="J6" s="64"/>
      <c r="K6" s="64"/>
      <c r="L6" s="64"/>
      <c r="M6" s="120"/>
      <c r="N6" s="64"/>
      <c r="O6" s="64"/>
      <c r="P6" s="64"/>
      <c r="Q6" s="64"/>
      <c r="R6" s="64"/>
      <c r="S6" s="64"/>
      <c r="T6" s="64"/>
      <c r="U6" s="825" t="s">
        <v>246</v>
      </c>
      <c r="V6" s="63"/>
      <c r="W6" s="63"/>
      <c r="X6" s="63"/>
      <c r="Y6" s="63"/>
      <c r="Z6" s="63"/>
      <c r="AA6" s="63"/>
      <c r="AB6" s="63"/>
      <c r="AC6" s="63"/>
      <c r="AD6" s="64"/>
      <c r="AE6" s="64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9"/>
    </row>
    <row r="7" spans="1:46" ht="15" customHeight="1" thickBot="1">
      <c r="A7" s="51"/>
      <c r="B7" s="52"/>
      <c r="C7" s="52"/>
      <c r="D7" s="52"/>
      <c r="E7" s="52"/>
      <c r="F7" s="52"/>
      <c r="G7" s="53"/>
      <c r="H7" s="64"/>
      <c r="I7" s="51"/>
      <c r="J7" s="52"/>
      <c r="K7" s="52"/>
      <c r="L7" s="52"/>
      <c r="M7" s="53"/>
      <c r="N7" s="64"/>
      <c r="O7" s="64"/>
      <c r="P7" s="64"/>
      <c r="Q7" s="64"/>
      <c r="R7" s="64"/>
      <c r="S7" s="64"/>
      <c r="T7" s="64"/>
      <c r="U7" s="825" t="s">
        <v>247</v>
      </c>
      <c r="V7" s="63"/>
      <c r="W7" s="63"/>
      <c r="X7" s="63"/>
      <c r="Y7" s="63"/>
      <c r="Z7" s="63"/>
      <c r="AA7" s="63"/>
      <c r="AB7" s="63"/>
      <c r="AC7" s="63"/>
      <c r="AD7" s="64"/>
      <c r="AE7" s="64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9"/>
    </row>
    <row r="8" spans="1:46" ht="15" customHeight="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825" t="s">
        <v>248</v>
      </c>
      <c r="V8" s="63"/>
      <c r="W8" s="63"/>
      <c r="X8" s="63"/>
      <c r="Y8" s="63"/>
      <c r="Z8" s="63"/>
      <c r="AA8" s="63"/>
      <c r="AB8" s="63"/>
      <c r="AC8" s="63"/>
      <c r="AD8" s="64"/>
      <c r="AE8" s="64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9"/>
    </row>
    <row r="9" spans="1:46" ht="15" customHeight="1">
      <c r="A9" s="63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825" t="s">
        <v>249</v>
      </c>
      <c r="V9" s="63"/>
      <c r="W9" s="63"/>
      <c r="X9" s="63"/>
      <c r="Y9" s="63"/>
      <c r="Z9" s="63"/>
      <c r="AA9" s="63"/>
      <c r="AB9" s="63"/>
      <c r="AC9" s="63"/>
      <c r="AD9" s="64"/>
      <c r="AE9" s="64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9"/>
    </row>
    <row r="10" spans="1:46" ht="15" customHeight="1">
      <c r="A10" s="64"/>
      <c r="B10" s="765"/>
      <c r="C10" s="765"/>
      <c r="D10" s="765"/>
      <c r="E10" s="765" t="s">
        <v>221</v>
      </c>
      <c r="F10" s="765"/>
      <c r="G10" s="765"/>
      <c r="H10" s="765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825" t="s">
        <v>238</v>
      </c>
      <c r="V10" s="63"/>
      <c r="W10" s="63"/>
      <c r="X10" s="63"/>
      <c r="Y10" s="63"/>
      <c r="Z10" s="63"/>
      <c r="AA10" s="63"/>
      <c r="AB10" s="63"/>
      <c r="AC10" s="63"/>
      <c r="AD10" s="64"/>
      <c r="AE10" s="64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9"/>
    </row>
    <row r="11" spans="1:46" ht="48" customHeight="1" thickBot="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736" t="s">
        <v>242</v>
      </c>
      <c r="V11" s="75"/>
      <c r="W11" s="75"/>
      <c r="X11" s="75"/>
      <c r="Y11" s="75"/>
      <c r="Z11" s="75"/>
      <c r="AA11" s="75"/>
      <c r="AB11" s="75"/>
      <c r="AC11" s="75"/>
      <c r="AD11" s="52"/>
      <c r="AE11" s="52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7"/>
    </row>
    <row r="12" spans="1:46" ht="9" customHeight="1" thickBo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46" ht="20.100000000000001" customHeight="1">
      <c r="A13" s="44" t="s">
        <v>63</v>
      </c>
      <c r="B13" s="78">
        <v>1</v>
      </c>
      <c r="C13" s="78">
        <v>2</v>
      </c>
      <c r="D13" s="78">
        <v>3</v>
      </c>
      <c r="E13" s="78">
        <v>4</v>
      </c>
      <c r="F13" s="78">
        <v>5</v>
      </c>
      <c r="G13" s="78">
        <v>6</v>
      </c>
      <c r="H13" s="78">
        <v>7</v>
      </c>
      <c r="I13" s="78">
        <v>8</v>
      </c>
      <c r="J13" s="78">
        <v>9</v>
      </c>
      <c r="K13" s="78">
        <v>10</v>
      </c>
      <c r="L13" s="78">
        <v>11</v>
      </c>
      <c r="M13" s="78">
        <v>12</v>
      </c>
      <c r="N13" s="78">
        <v>13</v>
      </c>
      <c r="O13" s="78">
        <v>14</v>
      </c>
      <c r="P13" s="78">
        <v>15</v>
      </c>
      <c r="Q13" s="78">
        <v>16</v>
      </c>
      <c r="R13" s="78">
        <v>17</v>
      </c>
      <c r="S13" s="78">
        <v>18</v>
      </c>
      <c r="T13" s="78">
        <v>19</v>
      </c>
      <c r="U13" s="78">
        <v>20</v>
      </c>
      <c r="V13" s="78">
        <v>21</v>
      </c>
      <c r="W13" s="78">
        <v>22</v>
      </c>
      <c r="X13" s="78">
        <v>23</v>
      </c>
      <c r="Y13" s="78">
        <v>24</v>
      </c>
      <c r="Z13" s="78">
        <v>25</v>
      </c>
      <c r="AA13" s="78">
        <v>26</v>
      </c>
      <c r="AB13" s="78">
        <v>27</v>
      </c>
      <c r="AC13" s="78">
        <v>28</v>
      </c>
      <c r="AD13" s="78">
        <v>29</v>
      </c>
      <c r="AE13" s="78">
        <v>30</v>
      </c>
      <c r="AF13" s="78">
        <v>31</v>
      </c>
      <c r="AG13" s="78">
        <v>32</v>
      </c>
      <c r="AH13" s="78">
        <v>33</v>
      </c>
      <c r="AI13" s="78">
        <v>34</v>
      </c>
      <c r="AJ13" s="78">
        <v>35</v>
      </c>
      <c r="AK13" s="78">
        <v>36</v>
      </c>
      <c r="AL13" s="78">
        <v>37</v>
      </c>
      <c r="AM13" s="78">
        <v>38</v>
      </c>
      <c r="AN13" s="78">
        <v>39</v>
      </c>
      <c r="AO13" s="78">
        <v>40</v>
      </c>
      <c r="AP13" s="78">
        <v>41</v>
      </c>
      <c r="AQ13" s="78">
        <v>42</v>
      </c>
      <c r="AR13" s="78">
        <v>43</v>
      </c>
      <c r="AS13" s="78">
        <v>44</v>
      </c>
      <c r="AT13" s="78">
        <v>45</v>
      </c>
    </row>
    <row r="14" spans="1:46" ht="20.100000000000001" customHeight="1" thickBot="1">
      <c r="A14" s="51"/>
      <c r="B14" s="66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120"/>
    </row>
    <row r="15" spans="1:46" ht="20.100000000000001" customHeight="1">
      <c r="A15" s="735">
        <v>1.1000000000000001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2"/>
    </row>
    <row r="16" spans="1:46" ht="20.100000000000001" customHeight="1" thickBot="1">
      <c r="A16" s="73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101"/>
    </row>
    <row r="17" spans="1:46" ht="20.100000000000001" customHeight="1">
      <c r="A17" s="735">
        <v>1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2"/>
    </row>
    <row r="18" spans="1:46" ht="20.100000000000001" customHeight="1">
      <c r="A18" s="65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4"/>
    </row>
    <row r="19" spans="1:46" ht="20.100000000000001" customHeight="1" thickBot="1">
      <c r="A19" s="736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4"/>
    </row>
    <row r="20" spans="1:46" ht="20.100000000000001" customHeight="1">
      <c r="A20" s="735">
        <v>0.85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2"/>
    </row>
    <row r="21" spans="1:46" ht="20.100000000000001" customHeight="1">
      <c r="A21" s="65"/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4"/>
    </row>
    <row r="22" spans="1:46" ht="20.100000000000001" customHeight="1" thickBot="1">
      <c r="A22" s="736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4"/>
    </row>
    <row r="23" spans="1:46" ht="20.100000000000001" customHeight="1">
      <c r="A23" s="735">
        <v>0.7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2"/>
    </row>
    <row r="24" spans="1:46" ht="20.100000000000001" customHeight="1" thickBot="1">
      <c r="A24" s="736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4"/>
    </row>
    <row r="25" spans="1:46" ht="20.100000000000001" customHeight="1">
      <c r="A25" s="735">
        <v>0.6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2"/>
    </row>
    <row r="26" spans="1:46" ht="20.100000000000001" customHeight="1">
      <c r="A26" s="65" t="s">
        <v>211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4"/>
    </row>
    <row r="27" spans="1:46" ht="20.100000000000001" customHeight="1" thickBot="1">
      <c r="A27" s="736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101"/>
    </row>
    <row r="28" spans="1:46" ht="20.100000000000001" customHeight="1">
      <c r="A28" s="65" t="s">
        <v>64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2"/>
    </row>
    <row r="29" spans="1:46" ht="20.100000000000001" customHeight="1" thickBot="1">
      <c r="A29" s="736"/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4"/>
    </row>
    <row r="30" spans="1:46" ht="20.100000000000001" customHeight="1" thickBot="1">
      <c r="A30" s="736" t="s">
        <v>65</v>
      </c>
      <c r="B30" s="151"/>
      <c r="C30" s="155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2"/>
    </row>
    <row r="31" spans="1:46" ht="20.100000000000001" customHeight="1" thickBot="1">
      <c r="A31" s="736"/>
      <c r="B31" s="153"/>
      <c r="C31" s="156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4"/>
    </row>
    <row r="32" spans="1:46" ht="15.75" thickBot="1">
      <c r="A32" s="126" t="s">
        <v>97</v>
      </c>
      <c r="B32" s="126"/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  <c r="O32" s="303"/>
      <c r="P32" s="303"/>
      <c r="Q32" s="303"/>
      <c r="R32" s="303"/>
      <c r="S32" s="303"/>
      <c r="T32" s="303"/>
      <c r="U32" s="303"/>
      <c r="V32" s="303"/>
      <c r="W32" s="303"/>
      <c r="X32" s="303"/>
      <c r="Y32" s="303"/>
      <c r="Z32" s="303"/>
      <c r="AA32" s="303"/>
      <c r="AB32" s="303"/>
      <c r="AC32" s="303"/>
      <c r="AD32" s="303"/>
      <c r="AE32" s="303"/>
      <c r="AF32" s="303"/>
      <c r="AG32" s="303"/>
      <c r="AH32" s="303"/>
      <c r="AI32" s="303"/>
      <c r="AJ32" s="303"/>
      <c r="AK32" s="303"/>
      <c r="AL32" s="303"/>
      <c r="AM32" s="303"/>
      <c r="AN32" s="303"/>
      <c r="AO32" s="303"/>
      <c r="AP32" s="303"/>
      <c r="AQ32" s="303"/>
      <c r="AR32" s="303"/>
      <c r="AS32" s="303"/>
      <c r="AT32" s="770"/>
    </row>
    <row r="33" spans="1:46" ht="15.75" thickBot="1">
      <c r="A33" s="51" t="s">
        <v>98</v>
      </c>
      <c r="B33" s="51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771"/>
    </row>
    <row r="34" spans="1:46">
      <c r="B34" s="769" t="s">
        <v>232</v>
      </c>
    </row>
    <row r="36" spans="1:46">
      <c r="E36" s="769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FF"/>
  </sheetPr>
  <dimension ref="A1:AE21"/>
  <sheetViews>
    <sheetView zoomScaleNormal="100" workbookViewId="0">
      <selection activeCell="I11" sqref="I11"/>
    </sheetView>
  </sheetViews>
  <sheetFormatPr baseColWidth="10" defaultColWidth="9.140625" defaultRowHeight="15"/>
  <cols>
    <col min="1" max="1" width="9.5703125" style="43"/>
    <col min="2" max="31" width="3.85546875" style="43"/>
    <col min="32" max="1025" width="3.85546875"/>
  </cols>
  <sheetData>
    <row r="1" spans="1:31" ht="15.75" thickBot="1"/>
    <row r="2" spans="1:31" ht="15.75" thickBot="1">
      <c r="A2" s="44" t="s">
        <v>63</v>
      </c>
      <c r="B2" s="168" t="s">
        <v>21</v>
      </c>
      <c r="C2" s="168" t="s">
        <v>116</v>
      </c>
      <c r="D2" s="168" t="s">
        <v>117</v>
      </c>
      <c r="E2" s="168" t="s">
        <v>118</v>
      </c>
      <c r="F2" s="168" t="s">
        <v>119</v>
      </c>
      <c r="G2" s="168" t="s">
        <v>120</v>
      </c>
      <c r="H2" s="168" t="s">
        <v>121</v>
      </c>
      <c r="I2" s="168" t="s">
        <v>122</v>
      </c>
      <c r="J2" s="168" t="s">
        <v>123</v>
      </c>
      <c r="K2" s="168" t="s">
        <v>124</v>
      </c>
      <c r="L2" s="168" t="s">
        <v>125</v>
      </c>
      <c r="M2" s="168" t="s">
        <v>126</v>
      </c>
      <c r="N2" s="168" t="s">
        <v>127</v>
      </c>
      <c r="O2" s="168" t="s">
        <v>128</v>
      </c>
      <c r="P2" s="168" t="s">
        <v>129</v>
      </c>
      <c r="Q2" s="168" t="s">
        <v>130</v>
      </c>
      <c r="R2" s="168" t="s">
        <v>131</v>
      </c>
      <c r="S2" s="168" t="s">
        <v>132</v>
      </c>
      <c r="T2" s="168" t="s">
        <v>133</v>
      </c>
      <c r="U2" s="168" t="s">
        <v>134</v>
      </c>
      <c r="V2" s="168" t="s">
        <v>135</v>
      </c>
      <c r="W2" s="168" t="s">
        <v>136</v>
      </c>
      <c r="X2" s="168" t="s">
        <v>137</v>
      </c>
      <c r="Y2" s="168" t="s">
        <v>138</v>
      </c>
      <c r="Z2" s="168" t="s">
        <v>139</v>
      </c>
      <c r="AA2" s="168" t="s">
        <v>140</v>
      </c>
      <c r="AB2" s="168" t="s">
        <v>141</v>
      </c>
      <c r="AC2" s="168" t="s">
        <v>142</v>
      </c>
      <c r="AD2" s="168" t="s">
        <v>143</v>
      </c>
      <c r="AE2" s="168" t="s">
        <v>144</v>
      </c>
    </row>
    <row r="3" spans="1:31" ht="15.75" thickBot="1">
      <c r="A3" s="126"/>
      <c r="B3" s="44"/>
      <c r="C3" s="45"/>
      <c r="D3" s="45"/>
      <c r="E3" s="96"/>
      <c r="F3" s="45"/>
      <c r="G3" s="45"/>
      <c r="H3" s="45"/>
      <c r="I3" s="45"/>
      <c r="J3" s="45"/>
      <c r="K3" s="45"/>
      <c r="L3" s="96"/>
      <c r="M3" s="45"/>
      <c r="N3" s="45"/>
      <c r="O3" s="45"/>
      <c r="P3" s="45"/>
      <c r="Q3" s="45"/>
      <c r="R3" s="45"/>
      <c r="S3" s="96"/>
      <c r="T3" s="45"/>
      <c r="U3" s="45"/>
      <c r="V3" s="45"/>
      <c r="W3" s="45"/>
      <c r="X3" s="45"/>
      <c r="Y3" s="45"/>
      <c r="Z3" s="96"/>
      <c r="AA3" s="45"/>
      <c r="AB3" s="45"/>
      <c r="AC3" s="45"/>
      <c r="AD3" s="45"/>
      <c r="AE3" s="46"/>
    </row>
    <row r="4" spans="1:31">
      <c r="A4" s="169">
        <v>1.1000000000000001</v>
      </c>
      <c r="B4" s="86"/>
      <c r="C4" s="87"/>
      <c r="D4" s="105"/>
      <c r="E4" s="788"/>
      <c r="F4" s="775"/>
      <c r="G4" s="778"/>
      <c r="H4" s="775"/>
      <c r="I4" s="87"/>
      <c r="J4" s="87"/>
      <c r="K4" s="105"/>
      <c r="L4" s="788"/>
      <c r="M4" s="775"/>
      <c r="N4" s="778"/>
      <c r="O4" s="775"/>
      <c r="P4" s="87"/>
      <c r="Q4" s="87"/>
      <c r="R4" s="105"/>
      <c r="S4" s="788"/>
      <c r="T4" s="775"/>
      <c r="U4" s="778"/>
      <c r="V4" s="775"/>
      <c r="W4" s="87"/>
      <c r="X4" s="87"/>
      <c r="Y4" s="105"/>
      <c r="Z4" s="788"/>
      <c r="AA4" s="775"/>
      <c r="AB4" s="778"/>
      <c r="AC4" s="106"/>
      <c r="AD4" s="87"/>
      <c r="AE4" s="105"/>
    </row>
    <row r="5" spans="1:31" ht="15.75" thickBot="1">
      <c r="A5" s="51"/>
      <c r="B5" s="86"/>
      <c r="C5" s="87"/>
      <c r="D5" s="105"/>
      <c r="E5" s="774"/>
      <c r="F5" s="775"/>
      <c r="G5" s="778"/>
      <c r="H5" s="775"/>
      <c r="I5" s="87"/>
      <c r="J5" s="87"/>
      <c r="K5" s="105"/>
      <c r="L5" s="774"/>
      <c r="M5" s="775"/>
      <c r="N5" s="778"/>
      <c r="O5" s="775"/>
      <c r="P5" s="87"/>
      <c r="Q5" s="87"/>
      <c r="R5" s="105"/>
      <c r="S5" s="774"/>
      <c r="T5" s="775"/>
      <c r="U5" s="778"/>
      <c r="V5" s="775"/>
      <c r="W5" s="87"/>
      <c r="X5" s="87"/>
      <c r="Y5" s="105"/>
      <c r="Z5" s="774"/>
      <c r="AA5" s="775"/>
      <c r="AB5" s="778"/>
      <c r="AC5" s="106"/>
      <c r="AD5" s="87"/>
      <c r="AE5" s="105"/>
    </row>
    <row r="6" spans="1:31">
      <c r="A6" s="169">
        <v>1</v>
      </c>
      <c r="B6" s="86"/>
      <c r="C6" s="87"/>
      <c r="D6" s="134"/>
      <c r="E6" s="170"/>
      <c r="F6" s="419"/>
      <c r="G6" s="778"/>
      <c r="H6" s="775"/>
      <c r="I6" s="87"/>
      <c r="J6" s="87"/>
      <c r="K6" s="134"/>
      <c r="L6" s="170"/>
      <c r="M6" s="419"/>
      <c r="N6" s="778"/>
      <c r="O6" s="775"/>
      <c r="P6" s="87"/>
      <c r="Q6" s="87"/>
      <c r="R6" s="134"/>
      <c r="S6" s="170"/>
      <c r="T6" s="419"/>
      <c r="U6" s="778"/>
      <c r="V6" s="775"/>
      <c r="W6" s="87"/>
      <c r="X6" s="87"/>
      <c r="Y6" s="134"/>
      <c r="Z6" s="170"/>
      <c r="AA6" s="419"/>
      <c r="AB6" s="778"/>
      <c r="AC6" s="106"/>
      <c r="AD6" s="87"/>
      <c r="AE6" s="105"/>
    </row>
    <row r="7" spans="1:31">
      <c r="A7" s="66"/>
      <c r="B7" s="86"/>
      <c r="C7" s="87"/>
      <c r="D7" s="134"/>
      <c r="E7" s="170"/>
      <c r="F7" s="419"/>
      <c r="G7" s="778"/>
      <c r="H7" s="775"/>
      <c r="I7" s="87"/>
      <c r="J7" s="87"/>
      <c r="K7" s="134"/>
      <c r="L7" s="170"/>
      <c r="M7" s="419"/>
      <c r="N7" s="778"/>
      <c r="O7" s="775"/>
      <c r="P7" s="87"/>
      <c r="Q7" s="87"/>
      <c r="R7" s="134"/>
      <c r="S7" s="170"/>
      <c r="T7" s="419"/>
      <c r="U7" s="778"/>
      <c r="V7" s="775"/>
      <c r="W7" s="87"/>
      <c r="X7" s="87"/>
      <c r="Y7" s="134"/>
      <c r="Z7" s="170"/>
      <c r="AA7" s="419"/>
      <c r="AB7" s="778"/>
      <c r="AC7" s="106"/>
      <c r="AD7" s="87"/>
      <c r="AE7" s="105"/>
    </row>
    <row r="8" spans="1:31" ht="15.75" thickBot="1">
      <c r="A8" s="51"/>
      <c r="B8" s="86"/>
      <c r="C8" s="87"/>
      <c r="D8" s="109"/>
      <c r="E8" s="170"/>
      <c r="F8" s="91"/>
      <c r="G8" s="778"/>
      <c r="H8" s="775"/>
      <c r="I8" s="87"/>
      <c r="J8" s="87"/>
      <c r="K8" s="109"/>
      <c r="L8" s="170"/>
      <c r="M8" s="91"/>
      <c r="N8" s="778"/>
      <c r="O8" s="775"/>
      <c r="P8" s="87"/>
      <c r="Q8" s="87"/>
      <c r="R8" s="109"/>
      <c r="S8" s="170"/>
      <c r="T8" s="91"/>
      <c r="U8" s="778"/>
      <c r="V8" s="775"/>
      <c r="W8" s="87"/>
      <c r="X8" s="87"/>
      <c r="Y8" s="109"/>
      <c r="Z8" s="170"/>
      <c r="AA8" s="91"/>
      <c r="AB8" s="778"/>
      <c r="AC8" s="106"/>
      <c r="AD8" s="87"/>
      <c r="AE8" s="105"/>
    </row>
    <row r="9" spans="1:31">
      <c r="A9" s="169">
        <v>0.85</v>
      </c>
      <c r="B9" s="86"/>
      <c r="C9" s="105"/>
      <c r="D9" s="787"/>
      <c r="E9" s="176"/>
      <c r="F9" s="790"/>
      <c r="G9" s="789"/>
      <c r="H9" s="775"/>
      <c r="I9" s="87"/>
      <c r="J9" s="105"/>
      <c r="K9" s="787"/>
      <c r="L9" s="176"/>
      <c r="M9" s="790"/>
      <c r="N9" s="789"/>
      <c r="O9" s="775"/>
      <c r="P9" s="87"/>
      <c r="Q9" s="105"/>
      <c r="R9" s="787"/>
      <c r="S9" s="176"/>
      <c r="T9" s="790"/>
      <c r="U9" s="789"/>
      <c r="V9" s="775"/>
      <c r="W9" s="87"/>
      <c r="X9" s="105"/>
      <c r="Y9" s="787"/>
      <c r="Z9" s="176"/>
      <c r="AA9" s="790"/>
      <c r="AB9" s="789"/>
      <c r="AC9" s="775"/>
      <c r="AD9" s="87"/>
      <c r="AE9" s="105"/>
    </row>
    <row r="10" spans="1:31">
      <c r="A10" s="66"/>
      <c r="B10" s="86"/>
      <c r="C10" s="105"/>
      <c r="D10" s="776"/>
      <c r="E10" s="176"/>
      <c r="F10" s="791"/>
      <c r="G10" s="789"/>
      <c r="H10" s="775"/>
      <c r="I10" s="87"/>
      <c r="J10" s="105"/>
      <c r="K10" s="776"/>
      <c r="L10" s="176"/>
      <c r="M10" s="791"/>
      <c r="N10" s="789"/>
      <c r="O10" s="775"/>
      <c r="P10" s="87"/>
      <c r="Q10" s="105"/>
      <c r="R10" s="776"/>
      <c r="S10" s="176"/>
      <c r="T10" s="791"/>
      <c r="U10" s="789"/>
      <c r="V10" s="775"/>
      <c r="W10" s="87"/>
      <c r="X10" s="105"/>
      <c r="Y10" s="776"/>
      <c r="Z10" s="176"/>
      <c r="AA10" s="791"/>
      <c r="AB10" s="789"/>
      <c r="AC10" s="775"/>
      <c r="AD10" s="82"/>
      <c r="AE10" s="105"/>
    </row>
    <row r="11" spans="1:31" ht="15.75" thickBot="1">
      <c r="A11" s="51"/>
      <c r="B11" s="86"/>
      <c r="C11" s="105"/>
      <c r="D11" s="776"/>
      <c r="E11" s="176"/>
      <c r="F11" s="791"/>
      <c r="G11" s="106"/>
      <c r="H11" s="775"/>
      <c r="I11" s="136"/>
      <c r="J11" s="105"/>
      <c r="K11" s="776"/>
      <c r="L11" s="176"/>
      <c r="M11" s="791"/>
      <c r="N11" s="106"/>
      <c r="O11" s="775"/>
      <c r="P11" s="136"/>
      <c r="Q11" s="105"/>
      <c r="R11" s="776"/>
      <c r="S11" s="176"/>
      <c r="T11" s="791"/>
      <c r="U11" s="106"/>
      <c r="V11" s="775"/>
      <c r="W11" s="136"/>
      <c r="X11" s="105"/>
      <c r="Y11" s="776"/>
      <c r="Z11" s="176"/>
      <c r="AA11" s="791"/>
      <c r="AB11" s="106"/>
      <c r="AC11" s="775"/>
      <c r="AD11" s="87"/>
      <c r="AE11" s="105"/>
    </row>
    <row r="12" spans="1:31">
      <c r="A12" s="169">
        <v>0.7</v>
      </c>
      <c r="B12" s="419"/>
      <c r="C12" s="105"/>
      <c r="D12" s="776"/>
      <c r="E12" s="176"/>
      <c r="F12" s="791"/>
      <c r="G12" s="106"/>
      <c r="H12" s="775"/>
      <c r="I12" s="136"/>
      <c r="J12" s="105"/>
      <c r="K12" s="776"/>
      <c r="L12" s="176"/>
      <c r="M12" s="791"/>
      <c r="N12" s="106"/>
      <c r="O12" s="775"/>
      <c r="P12" s="136"/>
      <c r="Q12" s="105"/>
      <c r="R12" s="776"/>
      <c r="S12" s="176"/>
      <c r="T12" s="791"/>
      <c r="U12" s="106"/>
      <c r="V12" s="775"/>
      <c r="W12" s="136"/>
      <c r="X12" s="105"/>
      <c r="Y12" s="776"/>
      <c r="Z12" s="176"/>
      <c r="AA12" s="791"/>
      <c r="AB12" s="106"/>
      <c r="AC12" s="775"/>
      <c r="AD12" s="87"/>
      <c r="AE12" s="105"/>
    </row>
    <row r="13" spans="1:31" ht="15.75" thickBot="1">
      <c r="A13" s="51"/>
      <c r="B13" s="420"/>
      <c r="C13" s="109"/>
      <c r="D13" s="777"/>
      <c r="E13" s="176"/>
      <c r="F13" s="792"/>
      <c r="G13" s="91"/>
      <c r="H13" s="779"/>
      <c r="I13" s="199"/>
      <c r="J13" s="109"/>
      <c r="K13" s="777"/>
      <c r="L13" s="780"/>
      <c r="M13" s="791"/>
      <c r="N13" s="91"/>
      <c r="O13" s="779"/>
      <c r="P13" s="199"/>
      <c r="Q13" s="109"/>
      <c r="R13" s="777"/>
      <c r="S13" s="176"/>
      <c r="T13" s="791"/>
      <c r="U13" s="91"/>
      <c r="V13" s="139"/>
      <c r="W13" s="199"/>
      <c r="X13" s="109"/>
      <c r="Y13" s="777"/>
      <c r="Z13" s="176"/>
      <c r="AA13" s="792"/>
      <c r="AB13" s="91"/>
      <c r="AC13" s="139"/>
      <c r="AD13" s="92"/>
      <c r="AE13" s="105"/>
    </row>
    <row r="14" spans="1:31">
      <c r="A14" s="169">
        <v>0.6</v>
      </c>
      <c r="B14" s="173"/>
      <c r="C14" s="174"/>
      <c r="D14" s="174"/>
      <c r="E14" s="174"/>
      <c r="F14" s="174"/>
      <c r="G14" s="175"/>
      <c r="H14" s="175"/>
      <c r="I14" s="175"/>
      <c r="J14" s="175"/>
      <c r="K14" s="175"/>
      <c r="L14" s="780"/>
      <c r="M14" s="781"/>
      <c r="N14" s="793"/>
      <c r="O14" s="794"/>
      <c r="P14" s="795"/>
      <c r="Q14" s="175"/>
      <c r="R14" s="176"/>
      <c r="S14" s="176"/>
      <c r="T14" s="176"/>
      <c r="U14" s="174"/>
      <c r="V14" s="174"/>
      <c r="W14" s="174"/>
      <c r="X14" s="174"/>
      <c r="Y14" s="175"/>
      <c r="Z14" s="176"/>
      <c r="AA14" s="175"/>
      <c r="AB14" s="175"/>
      <c r="AC14" s="175"/>
      <c r="AD14" s="175"/>
      <c r="AE14" s="171"/>
    </row>
    <row r="15" spans="1:31">
      <c r="A15" s="66"/>
      <c r="B15" s="177"/>
      <c r="C15" s="176"/>
      <c r="D15" s="176"/>
      <c r="E15" s="176"/>
      <c r="F15" s="176"/>
      <c r="G15" s="176"/>
      <c r="H15" s="176"/>
      <c r="I15" s="176"/>
      <c r="J15" s="176"/>
      <c r="K15" s="176"/>
      <c r="L15" s="780"/>
      <c r="M15" s="781"/>
      <c r="N15" s="782"/>
      <c r="O15" s="781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2"/>
    </row>
    <row r="16" spans="1:31" ht="15.75" thickBot="1">
      <c r="A16" s="51"/>
      <c r="B16" s="177"/>
      <c r="C16" s="176"/>
      <c r="D16" s="176"/>
      <c r="E16" s="176"/>
      <c r="F16" s="176"/>
      <c r="G16" s="176"/>
      <c r="H16" s="176"/>
      <c r="I16" s="176"/>
      <c r="J16" s="176"/>
      <c r="K16" s="176"/>
      <c r="L16" s="780"/>
      <c r="M16" s="781"/>
      <c r="N16" s="782"/>
      <c r="O16" s="781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2"/>
    </row>
    <row r="17" spans="1:31">
      <c r="A17" s="64" t="s">
        <v>64</v>
      </c>
      <c r="B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5"/>
      <c r="N17" s="176"/>
      <c r="O17" s="175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</row>
    <row r="18" spans="1:31" ht="15.75" thickBot="1">
      <c r="A18" s="66"/>
      <c r="B18" s="177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2"/>
    </row>
    <row r="19" spans="1:31">
      <c r="A19" s="126" t="s">
        <v>65</v>
      </c>
      <c r="B19" s="178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80"/>
    </row>
    <row r="20" spans="1:31" ht="15.75" thickBot="1"/>
    <row r="21" spans="1:31" ht="15.75" thickBot="1">
      <c r="C21" s="126"/>
      <c r="D21" s="126"/>
      <c r="E21" s="96" t="s">
        <v>230</v>
      </c>
      <c r="F21" s="96"/>
      <c r="G21" s="157"/>
      <c r="H21" s="717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FF"/>
  </sheetPr>
  <dimension ref="A1:AE20"/>
  <sheetViews>
    <sheetView zoomScaleNormal="100" workbookViewId="0">
      <selection activeCell="C2" sqref="C2"/>
    </sheetView>
  </sheetViews>
  <sheetFormatPr baseColWidth="10" defaultColWidth="9.140625" defaultRowHeight="15"/>
  <cols>
    <col min="1" max="1" width="9.5703125" style="43"/>
    <col min="2" max="31" width="3.85546875" style="43"/>
    <col min="32" max="1025" width="3.85546875"/>
  </cols>
  <sheetData>
    <row r="1" spans="1:31" ht="15.75" thickBot="1">
      <c r="A1" s="44" t="s">
        <v>63</v>
      </c>
      <c r="B1" s="167" t="s">
        <v>21</v>
      </c>
      <c r="C1" s="167" t="s">
        <v>116</v>
      </c>
      <c r="D1" s="167" t="s">
        <v>117</v>
      </c>
      <c r="E1" s="167" t="s">
        <v>118</v>
      </c>
      <c r="F1" s="167" t="s">
        <v>119</v>
      </c>
      <c r="G1" s="167" t="s">
        <v>120</v>
      </c>
      <c r="H1" s="167" t="s">
        <v>121</v>
      </c>
      <c r="I1" s="167" t="s">
        <v>122</v>
      </c>
      <c r="J1" s="167" t="s">
        <v>123</v>
      </c>
      <c r="K1" s="167" t="s">
        <v>124</v>
      </c>
      <c r="L1" s="167" t="s">
        <v>125</v>
      </c>
      <c r="M1" s="167" t="s">
        <v>126</v>
      </c>
      <c r="N1" s="167" t="s">
        <v>127</v>
      </c>
      <c r="O1" s="167" t="s">
        <v>128</v>
      </c>
      <c r="P1" s="167" t="s">
        <v>129</v>
      </c>
      <c r="Q1" s="167" t="s">
        <v>130</v>
      </c>
      <c r="R1" s="167" t="s">
        <v>131</v>
      </c>
      <c r="S1" s="167" t="s">
        <v>132</v>
      </c>
      <c r="T1" s="167" t="s">
        <v>133</v>
      </c>
      <c r="U1" s="167" t="s">
        <v>134</v>
      </c>
      <c r="V1" s="167" t="s">
        <v>135</v>
      </c>
      <c r="W1" s="167" t="s">
        <v>136</v>
      </c>
      <c r="X1" s="167" t="s">
        <v>137</v>
      </c>
      <c r="Y1" s="167" t="s">
        <v>138</v>
      </c>
      <c r="Z1" s="167" t="s">
        <v>139</v>
      </c>
      <c r="AA1" s="167" t="s">
        <v>140</v>
      </c>
      <c r="AB1" s="167" t="s">
        <v>141</v>
      </c>
      <c r="AC1" s="167" t="s">
        <v>142</v>
      </c>
      <c r="AD1" s="167" t="s">
        <v>143</v>
      </c>
      <c r="AE1" s="167" t="s">
        <v>144</v>
      </c>
    </row>
    <row r="2" spans="1:31" ht="15.75" thickBot="1">
      <c r="A2" s="44"/>
      <c r="B2" s="66"/>
      <c r="C2" s="64"/>
      <c r="D2" s="64"/>
      <c r="E2" s="64"/>
      <c r="F2" s="64"/>
      <c r="G2" s="64"/>
      <c r="H2" s="181"/>
      <c r="I2" s="64"/>
      <c r="J2" s="181"/>
      <c r="K2" s="64"/>
      <c r="L2" s="181"/>
      <c r="M2" s="64"/>
      <c r="N2" s="181"/>
      <c r="O2" s="64"/>
      <c r="P2" s="181"/>
      <c r="Q2" s="64"/>
      <c r="R2" s="64"/>
      <c r="S2" s="64"/>
      <c r="T2" s="181"/>
      <c r="U2" s="64"/>
      <c r="V2" s="181"/>
      <c r="W2" s="64"/>
      <c r="X2" s="181"/>
      <c r="Y2" s="64"/>
      <c r="Z2" s="181"/>
      <c r="AA2" s="64"/>
      <c r="AB2" s="181"/>
      <c r="AC2" s="64"/>
      <c r="AD2" s="64"/>
      <c r="AE2" s="120"/>
    </row>
    <row r="3" spans="1:31" ht="15.75" thickBot="1">
      <c r="A3" s="182">
        <v>1.1000000000000001</v>
      </c>
      <c r="B3" s="86"/>
      <c r="C3" s="87"/>
      <c r="D3" s="87"/>
      <c r="E3" s="87"/>
      <c r="F3" s="87"/>
      <c r="G3" s="105"/>
      <c r="H3" s="183"/>
      <c r="I3" s="107"/>
      <c r="J3" s="184"/>
      <c r="K3" s="107"/>
      <c r="L3" s="184"/>
      <c r="M3" s="107"/>
      <c r="N3" s="184"/>
      <c r="O3" s="107"/>
      <c r="P3" s="184"/>
      <c r="Q3" s="106"/>
      <c r="R3" s="87"/>
      <c r="S3" s="105"/>
      <c r="T3" s="183"/>
      <c r="U3" s="107"/>
      <c r="V3" s="184"/>
      <c r="W3" s="107"/>
      <c r="X3" s="184"/>
      <c r="Y3" s="107"/>
      <c r="Z3" s="184"/>
      <c r="AA3" s="107"/>
      <c r="AB3" s="184"/>
      <c r="AC3" s="106"/>
      <c r="AD3" s="87"/>
      <c r="AE3" s="105"/>
    </row>
    <row r="4" spans="1:31" ht="15.75" thickBot="1">
      <c r="A4" s="66"/>
      <c r="B4" s="86"/>
      <c r="C4" s="87"/>
      <c r="D4" s="87"/>
      <c r="E4" s="87"/>
      <c r="F4" s="87"/>
      <c r="G4" s="105"/>
      <c r="H4" s="185"/>
      <c r="I4" s="107"/>
      <c r="J4" s="186"/>
      <c r="K4" s="107"/>
      <c r="L4" s="186"/>
      <c r="M4" s="107"/>
      <c r="N4" s="186"/>
      <c r="O4" s="107"/>
      <c r="P4" s="186"/>
      <c r="Q4" s="106"/>
      <c r="R4" s="87"/>
      <c r="S4" s="105"/>
      <c r="T4" s="185"/>
      <c r="U4" s="107"/>
      <c r="V4" s="186"/>
      <c r="W4" s="107"/>
      <c r="X4" s="186"/>
      <c r="Y4" s="107"/>
      <c r="Z4" s="186"/>
      <c r="AA4" s="107"/>
      <c r="AB4" s="186"/>
      <c r="AC4" s="106"/>
      <c r="AD4" s="87"/>
      <c r="AE4" s="105"/>
    </row>
    <row r="5" spans="1:31" ht="15.75" thickBot="1">
      <c r="A5" s="182">
        <v>1</v>
      </c>
      <c r="B5" s="86"/>
      <c r="C5" s="87"/>
      <c r="D5" s="87"/>
      <c r="E5" s="87"/>
      <c r="F5" s="87"/>
      <c r="G5" s="105"/>
      <c r="H5" s="185"/>
      <c r="I5" s="107"/>
      <c r="J5" s="186"/>
      <c r="K5" s="107"/>
      <c r="L5" s="186"/>
      <c r="M5" s="107"/>
      <c r="N5" s="186"/>
      <c r="O5" s="107"/>
      <c r="P5" s="186"/>
      <c r="Q5" s="106"/>
      <c r="R5" s="87"/>
      <c r="S5" s="105"/>
      <c r="T5" s="185"/>
      <c r="U5" s="107"/>
      <c r="V5" s="186"/>
      <c r="W5" s="107"/>
      <c r="X5" s="186"/>
      <c r="Y5" s="107"/>
      <c r="Z5" s="186"/>
      <c r="AA5" s="107"/>
      <c r="AB5" s="186"/>
      <c r="AC5" s="106"/>
      <c r="AD5" s="87"/>
      <c r="AE5" s="105"/>
    </row>
    <row r="6" spans="1:31">
      <c r="A6" s="66"/>
      <c r="B6" s="86"/>
      <c r="C6" s="87"/>
      <c r="D6" s="87"/>
      <c r="E6" s="87"/>
      <c r="F6" s="87"/>
      <c r="G6" s="105"/>
      <c r="H6" s="185"/>
      <c r="I6" s="107"/>
      <c r="J6" s="186"/>
      <c r="K6" s="107"/>
      <c r="L6" s="186"/>
      <c r="M6" s="107"/>
      <c r="N6" s="186"/>
      <c r="O6" s="107"/>
      <c r="P6" s="186"/>
      <c r="Q6" s="106"/>
      <c r="R6" s="87"/>
      <c r="S6" s="105"/>
      <c r="T6" s="185"/>
      <c r="U6" s="107"/>
      <c r="V6" s="186"/>
      <c r="W6" s="107"/>
      <c r="X6" s="186"/>
      <c r="Y6" s="107"/>
      <c r="Z6" s="186"/>
      <c r="AA6" s="107"/>
      <c r="AB6" s="186"/>
      <c r="AC6" s="106"/>
      <c r="AD6" s="87"/>
      <c r="AE6" s="105"/>
    </row>
    <row r="7" spans="1:31" ht="15.75" thickBot="1">
      <c r="A7" s="66"/>
      <c r="B7" s="86"/>
      <c r="C7" s="87"/>
      <c r="D7" s="87"/>
      <c r="E7" s="87"/>
      <c r="F7" s="87"/>
      <c r="G7" s="105"/>
      <c r="H7" s="185"/>
      <c r="I7" s="107"/>
      <c r="J7" s="186"/>
      <c r="K7" s="107"/>
      <c r="L7" s="186"/>
      <c r="M7" s="107"/>
      <c r="N7" s="186"/>
      <c r="O7" s="107"/>
      <c r="P7" s="186"/>
      <c r="Q7" s="106"/>
      <c r="R7" s="87"/>
      <c r="S7" s="105"/>
      <c r="T7" s="185"/>
      <c r="U7" s="107"/>
      <c r="V7" s="186"/>
      <c r="W7" s="107"/>
      <c r="X7" s="186"/>
      <c r="Y7" s="107"/>
      <c r="Z7" s="186"/>
      <c r="AA7" s="107"/>
      <c r="AB7" s="186"/>
      <c r="AC7" s="106"/>
      <c r="AD7" s="87"/>
      <c r="AE7" s="105"/>
    </row>
    <row r="8" spans="1:31" ht="15.75" thickBot="1">
      <c r="A8" s="182">
        <v>0.85</v>
      </c>
      <c r="B8" s="86"/>
      <c r="C8" s="87"/>
      <c r="D8" s="87"/>
      <c r="E8" s="87"/>
      <c r="F8" s="87"/>
      <c r="G8" s="105"/>
      <c r="H8" s="185"/>
      <c r="I8" s="107"/>
      <c r="J8" s="186"/>
      <c r="K8" s="107"/>
      <c r="L8" s="186"/>
      <c r="M8" s="107"/>
      <c r="N8" s="186"/>
      <c r="O8" s="107"/>
      <c r="P8" s="186"/>
      <c r="Q8" s="106"/>
      <c r="R8" s="87"/>
      <c r="S8" s="105"/>
      <c r="T8" s="185"/>
      <c r="U8" s="107"/>
      <c r="V8" s="186"/>
      <c r="W8" s="107"/>
      <c r="X8" s="186"/>
      <c r="Y8" s="107"/>
      <c r="Z8" s="186"/>
      <c r="AA8" s="107"/>
      <c r="AB8" s="186"/>
      <c r="AC8" s="106"/>
      <c r="AD8" s="87"/>
      <c r="AE8" s="105"/>
    </row>
    <row r="9" spans="1:31">
      <c r="A9" s="66"/>
      <c r="B9" s="86"/>
      <c r="C9" s="87"/>
      <c r="D9" s="87"/>
      <c r="E9" s="87"/>
      <c r="F9" s="87"/>
      <c r="G9" s="105"/>
      <c r="H9" s="185"/>
      <c r="I9" s="107"/>
      <c r="J9" s="186"/>
      <c r="K9" s="107"/>
      <c r="L9" s="186"/>
      <c r="M9" s="107"/>
      <c r="N9" s="186"/>
      <c r="O9" s="107"/>
      <c r="P9" s="186"/>
      <c r="Q9" s="106"/>
      <c r="R9" s="87"/>
      <c r="S9" s="105"/>
      <c r="T9" s="185"/>
      <c r="U9" s="107"/>
      <c r="V9" s="186"/>
      <c r="W9" s="107"/>
      <c r="X9" s="186"/>
      <c r="Y9" s="107"/>
      <c r="Z9" s="186"/>
      <c r="AA9" s="107"/>
      <c r="AB9" s="186"/>
      <c r="AC9" s="106"/>
      <c r="AD9" s="87"/>
      <c r="AE9" s="105"/>
    </row>
    <row r="10" spans="1:31" ht="15.75" thickBot="1">
      <c r="A10" s="66"/>
      <c r="B10" s="86"/>
      <c r="C10" s="87"/>
      <c r="D10" s="87"/>
      <c r="E10" s="92"/>
      <c r="F10" s="92"/>
      <c r="G10" s="109"/>
      <c r="H10" s="185"/>
      <c r="I10" s="107"/>
      <c r="J10" s="185"/>
      <c r="K10" s="107"/>
      <c r="L10" s="186"/>
      <c r="M10" s="107"/>
      <c r="N10" s="186"/>
      <c r="O10" s="107"/>
      <c r="P10" s="186"/>
      <c r="Q10" s="106"/>
      <c r="R10" s="87"/>
      <c r="S10" s="105"/>
      <c r="T10" s="185"/>
      <c r="U10" s="107"/>
      <c r="V10" s="185"/>
      <c r="W10" s="107"/>
      <c r="X10" s="186"/>
      <c r="Y10" s="107"/>
      <c r="Z10" s="186"/>
      <c r="AA10" s="107"/>
      <c r="AB10" s="186"/>
      <c r="AC10" s="106"/>
      <c r="AD10" s="87"/>
      <c r="AE10" s="105"/>
    </row>
    <row r="11" spans="1:31" ht="15.75" thickBot="1">
      <c r="A11" s="182">
        <v>0.7</v>
      </c>
      <c r="B11" s="86"/>
      <c r="C11" s="87"/>
      <c r="D11" s="105"/>
      <c r="E11" s="190"/>
      <c r="F11" s="188"/>
      <c r="G11" s="188"/>
      <c r="H11" s="185"/>
      <c r="I11" s="107"/>
      <c r="J11" s="186"/>
      <c r="K11" s="107"/>
      <c r="L11" s="186"/>
      <c r="M11" s="107"/>
      <c r="N11" s="186"/>
      <c r="O11" s="107"/>
      <c r="P11" s="186"/>
      <c r="Q11" s="106"/>
      <c r="R11" s="87"/>
      <c r="S11" s="105"/>
      <c r="T11" s="185"/>
      <c r="U11" s="107"/>
      <c r="V11" s="186"/>
      <c r="W11" s="107"/>
      <c r="X11" s="186"/>
      <c r="Y11" s="107"/>
      <c r="Z11" s="186"/>
      <c r="AA11" s="107"/>
      <c r="AB11" s="186"/>
      <c r="AC11" s="106"/>
      <c r="AD11" s="87"/>
      <c r="AE11" s="105"/>
    </row>
    <row r="12" spans="1:31" ht="15.75" thickBot="1">
      <c r="A12" s="66"/>
      <c r="B12" s="91"/>
      <c r="C12" s="92"/>
      <c r="D12" s="109"/>
      <c r="E12" s="191"/>
      <c r="F12" s="194"/>
      <c r="G12" s="194"/>
      <c r="H12" s="185"/>
      <c r="I12" s="92"/>
      <c r="J12" s="186"/>
      <c r="K12" s="92"/>
      <c r="L12" s="186"/>
      <c r="M12" s="107"/>
      <c r="N12" s="186"/>
      <c r="O12" s="107"/>
      <c r="P12" s="186"/>
      <c r="Q12" s="106"/>
      <c r="R12" s="87"/>
      <c r="S12" s="105"/>
      <c r="T12" s="185"/>
      <c r="U12" s="92"/>
      <c r="V12" s="186"/>
      <c r="W12" s="92"/>
      <c r="X12" s="186"/>
      <c r="Y12" s="107"/>
      <c r="Z12" s="186"/>
      <c r="AA12" s="107"/>
      <c r="AB12" s="186"/>
      <c r="AC12" s="106"/>
      <c r="AD12" s="92"/>
      <c r="AE12" s="109"/>
    </row>
    <row r="13" spans="1:31" ht="15.75" thickBot="1">
      <c r="A13" s="182">
        <v>0.6</v>
      </c>
      <c r="B13" s="187"/>
      <c r="C13" s="188"/>
      <c r="D13" s="188"/>
      <c r="E13" s="194"/>
      <c r="F13" s="194"/>
      <c r="G13" s="194"/>
      <c r="H13" s="188"/>
      <c r="I13" s="188"/>
      <c r="J13" s="188"/>
      <c r="K13" s="188"/>
      <c r="L13" s="188"/>
      <c r="M13" s="107"/>
      <c r="N13" s="186"/>
      <c r="O13" s="107"/>
      <c r="P13" s="186"/>
      <c r="Q13" s="419"/>
      <c r="R13" s="772"/>
      <c r="S13" s="105"/>
      <c r="T13" s="188"/>
      <c r="U13" s="188"/>
      <c r="V13" s="188"/>
      <c r="W13" s="188"/>
      <c r="X13" s="188"/>
      <c r="Y13" s="107"/>
      <c r="Z13" s="186"/>
      <c r="AA13" s="107"/>
      <c r="AB13" s="186"/>
      <c r="AC13" s="107"/>
      <c r="AD13" s="190"/>
      <c r="AE13" s="192"/>
    </row>
    <row r="14" spans="1:31">
      <c r="A14" s="66"/>
      <c r="B14" s="193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07"/>
      <c r="N14" s="186"/>
      <c r="O14" s="107"/>
      <c r="P14" s="186"/>
      <c r="Q14" s="419"/>
      <c r="R14" s="772"/>
      <c r="S14" s="105"/>
      <c r="T14" s="194"/>
      <c r="U14" s="194"/>
      <c r="V14" s="194"/>
      <c r="W14" s="194"/>
      <c r="X14" s="194"/>
      <c r="Y14" s="107"/>
      <c r="Z14" s="186"/>
      <c r="AA14" s="107"/>
      <c r="AB14" s="186"/>
      <c r="AC14" s="107"/>
      <c r="AD14" s="191"/>
      <c r="AE14" s="189"/>
    </row>
    <row r="15" spans="1:31" ht="15.75" thickBot="1">
      <c r="A15" s="66"/>
      <c r="B15" s="193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10"/>
      <c r="N15" s="186"/>
      <c r="O15" s="110"/>
      <c r="P15" s="186"/>
      <c r="Q15" s="420"/>
      <c r="R15" s="773"/>
      <c r="S15" s="109"/>
      <c r="T15" s="194"/>
      <c r="U15" s="194"/>
      <c r="V15" s="194"/>
      <c r="W15" s="194"/>
      <c r="X15" s="194"/>
      <c r="Y15" s="110"/>
      <c r="Z15" s="186"/>
      <c r="AA15" s="110"/>
      <c r="AB15" s="186"/>
      <c r="AC15" s="110"/>
      <c r="AD15" s="191"/>
      <c r="AE15" s="189"/>
    </row>
    <row r="16" spans="1:31" ht="15.75" thickBot="1">
      <c r="A16" s="95" t="s">
        <v>64</v>
      </c>
      <c r="B16" s="193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88"/>
      <c r="N16" s="194"/>
      <c r="O16" s="188"/>
      <c r="P16" s="194"/>
      <c r="Q16" s="188"/>
      <c r="R16" s="188"/>
      <c r="S16" s="188"/>
      <c r="T16" s="194"/>
      <c r="U16" s="194"/>
      <c r="V16" s="194"/>
      <c r="W16" s="194"/>
      <c r="X16" s="194"/>
      <c r="Y16" s="188"/>
      <c r="Z16" s="194"/>
      <c r="AA16" s="188"/>
      <c r="AB16" s="194"/>
      <c r="AC16" s="188"/>
      <c r="AD16" s="194"/>
      <c r="AE16" s="189"/>
    </row>
    <row r="17" spans="1:31" ht="15.75" thickBot="1">
      <c r="A17" s="66"/>
      <c r="B17" s="193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89"/>
    </row>
    <row r="18" spans="1:31" ht="15.75" thickBot="1">
      <c r="A18" s="95" t="s">
        <v>65</v>
      </c>
      <c r="B18" s="195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7"/>
    </row>
    <row r="19" spans="1:31" ht="15.75" thickBot="1"/>
    <row r="20" spans="1:31" ht="15.75" thickBot="1">
      <c r="C20" s="126"/>
      <c r="D20" s="126"/>
      <c r="E20" s="96" t="s">
        <v>230</v>
      </c>
      <c r="F20" s="96"/>
      <c r="G20" s="157"/>
      <c r="H20" s="717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FFFF"/>
  </sheetPr>
  <dimension ref="A1:AE20"/>
  <sheetViews>
    <sheetView zoomScaleNormal="100" workbookViewId="0">
      <selection activeCell="B2" sqref="B2"/>
    </sheetView>
  </sheetViews>
  <sheetFormatPr baseColWidth="10" defaultColWidth="9.140625" defaultRowHeight="15"/>
  <cols>
    <col min="1" max="1" width="9.5703125" style="43"/>
    <col min="2" max="31" width="3.85546875" style="43"/>
    <col min="32" max="1025" width="3.85546875"/>
  </cols>
  <sheetData>
    <row r="1" spans="1:31" ht="15.75" thickBot="1">
      <c r="A1" s="44" t="s">
        <v>63</v>
      </c>
      <c r="B1" s="167" t="s">
        <v>21</v>
      </c>
      <c r="C1" s="167" t="s">
        <v>116</v>
      </c>
      <c r="D1" s="167" t="s">
        <v>117</v>
      </c>
      <c r="E1" s="167" t="s">
        <v>118</v>
      </c>
      <c r="F1" s="167" t="s">
        <v>119</v>
      </c>
      <c r="G1" s="167" t="s">
        <v>120</v>
      </c>
      <c r="H1" s="167" t="s">
        <v>121</v>
      </c>
      <c r="I1" s="167" t="s">
        <v>122</v>
      </c>
      <c r="J1" s="167" t="s">
        <v>123</v>
      </c>
      <c r="K1" s="167" t="s">
        <v>124</v>
      </c>
      <c r="L1" s="167" t="s">
        <v>125</v>
      </c>
      <c r="M1" s="167" t="s">
        <v>126</v>
      </c>
      <c r="N1" s="167" t="s">
        <v>127</v>
      </c>
      <c r="O1" s="167" t="s">
        <v>128</v>
      </c>
      <c r="P1" s="167" t="s">
        <v>129</v>
      </c>
      <c r="Q1" s="167" t="s">
        <v>130</v>
      </c>
      <c r="R1" s="167" t="s">
        <v>131</v>
      </c>
      <c r="S1" s="167" t="s">
        <v>132</v>
      </c>
      <c r="T1" s="167" t="s">
        <v>133</v>
      </c>
      <c r="U1" s="167" t="s">
        <v>134</v>
      </c>
      <c r="V1" s="167" t="s">
        <v>135</v>
      </c>
      <c r="W1" s="167" t="s">
        <v>136</v>
      </c>
      <c r="X1" s="167" t="s">
        <v>137</v>
      </c>
      <c r="Y1" s="167" t="s">
        <v>138</v>
      </c>
      <c r="Z1" s="167" t="s">
        <v>139</v>
      </c>
      <c r="AA1" s="167" t="s">
        <v>140</v>
      </c>
      <c r="AB1" s="167" t="s">
        <v>141</v>
      </c>
      <c r="AC1" s="167" t="s">
        <v>142</v>
      </c>
      <c r="AD1" s="167" t="s">
        <v>143</v>
      </c>
      <c r="AE1" s="167" t="s">
        <v>144</v>
      </c>
    </row>
    <row r="2" spans="1:31" ht="15.75" thickBot="1">
      <c r="A2" s="44"/>
      <c r="B2" s="66"/>
      <c r="C2" s="64"/>
      <c r="D2" s="64"/>
      <c r="E2" s="64"/>
      <c r="F2" s="198"/>
      <c r="G2" s="181"/>
      <c r="H2" s="64"/>
      <c r="I2" s="198"/>
      <c r="J2" s="64"/>
      <c r="K2" s="64"/>
      <c r="L2" s="198"/>
      <c r="M2" s="64"/>
      <c r="N2" s="198"/>
      <c r="O2" s="181"/>
      <c r="P2" s="64"/>
      <c r="Q2" s="198"/>
      <c r="R2" s="64"/>
      <c r="S2" s="198"/>
      <c r="T2" s="64"/>
      <c r="U2" s="64"/>
      <c r="V2" s="198"/>
      <c r="W2" s="181"/>
      <c r="X2" s="198"/>
      <c r="Y2" s="64"/>
      <c r="Z2" s="64"/>
      <c r="AA2" s="198"/>
      <c r="AB2" s="64"/>
      <c r="AC2" s="198"/>
      <c r="AD2" s="64"/>
      <c r="AE2" s="796"/>
    </row>
    <row r="3" spans="1:31" ht="15.75" thickBot="1">
      <c r="A3" s="182">
        <v>1.1000000000000001</v>
      </c>
      <c r="B3" s="322"/>
      <c r="C3" s="346"/>
      <c r="D3" s="346"/>
      <c r="E3" s="352"/>
      <c r="F3" s="688"/>
      <c r="G3" s="691"/>
      <c r="H3" s="543"/>
      <c r="I3" s="545"/>
      <c r="J3" s="348"/>
      <c r="K3" s="352"/>
      <c r="L3" s="545"/>
      <c r="M3" s="352"/>
      <c r="N3" s="688"/>
      <c r="O3" s="691"/>
      <c r="P3" s="543"/>
      <c r="Q3" s="545"/>
      <c r="R3" s="546"/>
      <c r="S3" s="545"/>
      <c r="T3" s="348"/>
      <c r="U3" s="352"/>
      <c r="V3" s="688"/>
      <c r="W3" s="691"/>
      <c r="X3" s="543"/>
      <c r="Y3" s="545"/>
      <c r="Z3" s="352"/>
      <c r="AA3" s="545"/>
      <c r="AB3" s="546"/>
      <c r="AC3" s="352"/>
      <c r="AD3" s="545"/>
      <c r="AE3" s="351"/>
    </row>
    <row r="4" spans="1:31" ht="15.75" thickBot="1">
      <c r="A4" s="66"/>
      <c r="B4" s="322"/>
      <c r="C4" s="346"/>
      <c r="D4" s="346"/>
      <c r="E4" s="352"/>
      <c r="F4" s="688"/>
      <c r="G4" s="692"/>
      <c r="H4" s="543"/>
      <c r="I4" s="546"/>
      <c r="J4" s="348"/>
      <c r="K4" s="352"/>
      <c r="L4" s="546"/>
      <c r="M4" s="352"/>
      <c r="N4" s="688"/>
      <c r="O4" s="692"/>
      <c r="P4" s="543"/>
      <c r="Q4" s="546"/>
      <c r="R4" s="546"/>
      <c r="S4" s="546"/>
      <c r="T4" s="348"/>
      <c r="U4" s="352"/>
      <c r="V4" s="688"/>
      <c r="W4" s="692"/>
      <c r="X4" s="543"/>
      <c r="Y4" s="546"/>
      <c r="Z4" s="352"/>
      <c r="AA4" s="546"/>
      <c r="AB4" s="546"/>
      <c r="AC4" s="352"/>
      <c r="AD4" s="546"/>
      <c r="AE4" s="351"/>
    </row>
    <row r="5" spans="1:31" ht="15.75" thickBot="1">
      <c r="A5" s="182">
        <v>1</v>
      </c>
      <c r="B5" s="322"/>
      <c r="C5" s="346"/>
      <c r="D5" s="346"/>
      <c r="E5" s="352"/>
      <c r="F5" s="688"/>
      <c r="G5" s="692"/>
      <c r="H5" s="603"/>
      <c r="I5" s="634"/>
      <c r="J5" s="690"/>
      <c r="K5" s="352"/>
      <c r="L5" s="546"/>
      <c r="M5" s="352"/>
      <c r="N5" s="688"/>
      <c r="O5" s="692"/>
      <c r="P5" s="603"/>
      <c r="Q5" s="634"/>
      <c r="R5" s="546"/>
      <c r="S5" s="546"/>
      <c r="T5" s="690"/>
      <c r="U5" s="352"/>
      <c r="V5" s="688"/>
      <c r="W5" s="692"/>
      <c r="X5" s="603"/>
      <c r="Y5" s="634"/>
      <c r="Z5" s="352"/>
      <c r="AA5" s="546"/>
      <c r="AB5" s="546"/>
      <c r="AC5" s="352"/>
      <c r="AD5" s="546"/>
      <c r="AE5" s="351"/>
    </row>
    <row r="6" spans="1:31">
      <c r="A6" s="66"/>
      <c r="B6" s="322"/>
      <c r="C6" s="346"/>
      <c r="D6" s="346"/>
      <c r="E6" s="352"/>
      <c r="F6" s="688"/>
      <c r="G6" s="692"/>
      <c r="H6" s="542"/>
      <c r="I6" s="545"/>
      <c r="J6" s="545"/>
      <c r="K6" s="634"/>
      <c r="L6" s="546"/>
      <c r="M6" s="352"/>
      <c r="N6" s="688"/>
      <c r="O6" s="692"/>
      <c r="P6" s="542"/>
      <c r="Q6" s="545"/>
      <c r="R6" s="546"/>
      <c r="S6" s="546"/>
      <c r="T6" s="531"/>
      <c r="U6" s="352"/>
      <c r="V6" s="688"/>
      <c r="W6" s="692"/>
      <c r="X6" s="542"/>
      <c r="Y6" s="545"/>
      <c r="Z6" s="352"/>
      <c r="AA6" s="546"/>
      <c r="AB6" s="546"/>
      <c r="AC6" s="352"/>
      <c r="AD6" s="546"/>
      <c r="AE6" s="351"/>
    </row>
    <row r="7" spans="1:31" ht="15.75" thickBot="1">
      <c r="A7" s="66"/>
      <c r="B7" s="322"/>
      <c r="C7" s="346"/>
      <c r="D7" s="346"/>
      <c r="E7" s="357"/>
      <c r="F7" s="689"/>
      <c r="G7" s="693"/>
      <c r="H7" s="544"/>
      <c r="I7" s="547"/>
      <c r="J7" s="546"/>
      <c r="K7" s="628"/>
      <c r="L7" s="634"/>
      <c r="M7" s="357"/>
      <c r="N7" s="689"/>
      <c r="O7" s="693"/>
      <c r="P7" s="544"/>
      <c r="Q7" s="547"/>
      <c r="R7" s="634"/>
      <c r="S7" s="634"/>
      <c r="T7" s="348"/>
      <c r="U7" s="357"/>
      <c r="V7" s="689"/>
      <c r="W7" s="693"/>
      <c r="X7" s="544"/>
      <c r="Y7" s="547"/>
      <c r="Z7" s="352"/>
      <c r="AA7" s="546"/>
      <c r="AB7" s="546"/>
      <c r="AC7" s="352"/>
      <c r="AD7" s="546"/>
      <c r="AE7" s="351"/>
    </row>
    <row r="8" spans="1:31" ht="15.75" thickBot="1">
      <c r="A8" s="182">
        <v>0.85</v>
      </c>
      <c r="B8" s="322"/>
      <c r="C8" s="346"/>
      <c r="D8" s="351"/>
      <c r="E8" s="524"/>
      <c r="F8" s="695"/>
      <c r="G8" s="524"/>
      <c r="H8" s="696"/>
      <c r="I8" s="691"/>
      <c r="J8" s="543"/>
      <c r="K8" s="545"/>
      <c r="L8" s="530"/>
      <c r="M8" s="524"/>
      <c r="N8" s="695"/>
      <c r="O8" s="524"/>
      <c r="P8" s="696"/>
      <c r="Q8" s="691"/>
      <c r="R8" s="542"/>
      <c r="S8" s="545"/>
      <c r="T8" s="534"/>
      <c r="U8" s="524"/>
      <c r="V8" s="695"/>
      <c r="W8" s="524"/>
      <c r="X8" s="696"/>
      <c r="Y8" s="691"/>
      <c r="Z8" s="546"/>
      <c r="AA8" s="546"/>
      <c r="AB8" s="546"/>
      <c r="AC8" s="352"/>
      <c r="AD8" s="546"/>
      <c r="AE8" s="351"/>
    </row>
    <row r="9" spans="1:31">
      <c r="A9" s="66"/>
      <c r="B9" s="322"/>
      <c r="C9" s="346"/>
      <c r="D9" s="351"/>
      <c r="E9" s="694"/>
      <c r="F9" s="443"/>
      <c r="G9" s="694"/>
      <c r="H9" s="694"/>
      <c r="I9" s="692"/>
      <c r="J9" s="543"/>
      <c r="K9" s="545"/>
      <c r="L9" s="530"/>
      <c r="M9" s="694"/>
      <c r="N9" s="443"/>
      <c r="O9" s="694"/>
      <c r="P9" s="694"/>
      <c r="Q9" s="692"/>
      <c r="R9" s="543"/>
      <c r="S9" s="546"/>
      <c r="T9" s="534"/>
      <c r="U9" s="694"/>
      <c r="V9" s="443"/>
      <c r="W9" s="694"/>
      <c r="X9" s="694"/>
      <c r="Y9" s="692"/>
      <c r="Z9" s="546"/>
      <c r="AA9" s="546"/>
      <c r="AB9" s="546"/>
      <c r="AC9" s="352"/>
      <c r="AD9" s="546"/>
      <c r="AE9" s="351"/>
    </row>
    <row r="10" spans="1:31" ht="15.75" thickBot="1">
      <c r="A10" s="66"/>
      <c r="B10" s="355"/>
      <c r="C10" s="602"/>
      <c r="D10" s="356"/>
      <c r="E10" s="694"/>
      <c r="F10" s="443"/>
      <c r="G10" s="694"/>
      <c r="H10" s="694"/>
      <c r="I10" s="692"/>
      <c r="J10" s="543"/>
      <c r="K10" s="545"/>
      <c r="L10" s="530"/>
      <c r="M10" s="694"/>
      <c r="N10" s="443"/>
      <c r="O10" s="694"/>
      <c r="P10" s="694"/>
      <c r="Q10" s="692"/>
      <c r="R10" s="543"/>
      <c r="S10" s="545"/>
      <c r="T10" s="530"/>
      <c r="U10" s="694"/>
      <c r="V10" s="443"/>
      <c r="W10" s="694"/>
      <c r="X10" s="694"/>
      <c r="Y10" s="692"/>
      <c r="Z10" s="543"/>
      <c r="AA10" s="545"/>
      <c r="AB10" s="546"/>
      <c r="AC10" s="357"/>
      <c r="AD10" s="547"/>
      <c r="AE10" s="356"/>
    </row>
    <row r="11" spans="1:31" ht="15.75" thickBot="1">
      <c r="A11" s="182">
        <v>0.7</v>
      </c>
      <c r="B11" s="697"/>
      <c r="C11" s="440"/>
      <c r="D11" s="440"/>
      <c r="E11" s="698"/>
      <c r="F11" s="440"/>
      <c r="G11" s="698"/>
      <c r="H11" s="698"/>
      <c r="I11" s="698"/>
      <c r="J11" s="543"/>
      <c r="K11" s="546"/>
      <c r="L11" s="534"/>
      <c r="M11" s="698"/>
      <c r="N11" s="440"/>
      <c r="O11" s="440"/>
      <c r="P11" s="440"/>
      <c r="Q11" s="698"/>
      <c r="R11" s="543"/>
      <c r="S11" s="546"/>
      <c r="T11" s="534"/>
      <c r="U11" s="698"/>
      <c r="V11" s="698"/>
      <c r="W11" s="698"/>
      <c r="X11" s="698"/>
      <c r="Y11" s="698"/>
      <c r="Z11" s="543"/>
      <c r="AA11" s="546"/>
      <c r="AB11" s="534"/>
      <c r="AC11" s="440"/>
      <c r="AD11" s="698"/>
      <c r="AE11" s="700"/>
    </row>
    <row r="12" spans="1:31" ht="15.75" thickBot="1">
      <c r="A12" s="66"/>
      <c r="B12" s="701"/>
      <c r="C12" s="442"/>
      <c r="D12" s="442"/>
      <c r="E12" s="442"/>
      <c r="F12" s="442"/>
      <c r="G12" s="442"/>
      <c r="H12" s="442"/>
      <c r="I12" s="442"/>
      <c r="J12" s="544"/>
      <c r="K12" s="547"/>
      <c r="L12" s="538"/>
      <c r="M12" s="442"/>
      <c r="N12" s="442"/>
      <c r="O12" s="442"/>
      <c r="P12" s="442"/>
      <c r="Q12" s="442"/>
      <c r="R12" s="544"/>
      <c r="S12" s="547"/>
      <c r="T12" s="538"/>
      <c r="U12" s="442"/>
      <c r="V12" s="442"/>
      <c r="W12" s="442"/>
      <c r="X12" s="442"/>
      <c r="Y12" s="442"/>
      <c r="Z12" s="544"/>
      <c r="AA12" s="547"/>
      <c r="AB12" s="538"/>
      <c r="AC12" s="442"/>
      <c r="AD12" s="442"/>
      <c r="AE12" s="445"/>
    </row>
    <row r="13" spans="1:31" ht="15.75" thickBot="1">
      <c r="A13" s="182">
        <v>0.6</v>
      </c>
      <c r="B13" s="701"/>
      <c r="C13" s="442"/>
      <c r="D13" s="442"/>
      <c r="E13" s="442"/>
      <c r="F13" s="442"/>
      <c r="G13" s="442"/>
      <c r="H13" s="442"/>
      <c r="I13" s="442"/>
      <c r="J13" s="699"/>
      <c r="K13" s="699"/>
      <c r="L13" s="699"/>
      <c r="M13" s="442"/>
      <c r="N13" s="442"/>
      <c r="O13" s="442"/>
      <c r="P13" s="442"/>
      <c r="Q13" s="442"/>
      <c r="R13" s="699"/>
      <c r="S13" s="699"/>
      <c r="T13" s="699"/>
      <c r="U13" s="442"/>
      <c r="V13" s="442"/>
      <c r="W13" s="442"/>
      <c r="X13" s="442"/>
      <c r="Y13" s="442"/>
      <c r="Z13" s="699"/>
      <c r="AA13" s="699"/>
      <c r="AB13" s="699"/>
      <c r="AC13" s="442"/>
      <c r="AD13" s="442"/>
      <c r="AE13" s="702"/>
    </row>
    <row r="14" spans="1:31">
      <c r="A14" s="66"/>
      <c r="B14" s="701"/>
      <c r="C14" s="442"/>
      <c r="D14" s="442"/>
      <c r="E14" s="442"/>
      <c r="F14" s="442"/>
      <c r="G14" s="442"/>
      <c r="H14" s="442"/>
      <c r="I14" s="442"/>
      <c r="J14" s="442"/>
      <c r="K14" s="442"/>
      <c r="L14" s="442"/>
      <c r="M14" s="442"/>
      <c r="N14" s="442"/>
      <c r="O14" s="442"/>
      <c r="P14" s="442"/>
      <c r="Q14" s="442"/>
      <c r="R14" s="442"/>
      <c r="S14" s="442"/>
      <c r="T14" s="442"/>
      <c r="U14" s="442"/>
      <c r="V14" s="442"/>
      <c r="W14" s="442"/>
      <c r="X14" s="442"/>
      <c r="Y14" s="442"/>
      <c r="Z14" s="442"/>
      <c r="AA14" s="442"/>
      <c r="AB14" s="442"/>
      <c r="AC14" s="442"/>
      <c r="AD14" s="442"/>
      <c r="AE14" s="702"/>
    </row>
    <row r="15" spans="1:31" ht="15.75" thickBot="1">
      <c r="A15" s="66"/>
      <c r="B15" s="701"/>
      <c r="C15" s="442"/>
      <c r="D15" s="442"/>
      <c r="E15" s="442"/>
      <c r="F15" s="442"/>
      <c r="G15" s="442"/>
      <c r="H15" s="442"/>
      <c r="I15" s="442"/>
      <c r="J15" s="442"/>
      <c r="K15" s="442"/>
      <c r="L15" s="442"/>
      <c r="M15" s="442"/>
      <c r="N15" s="442"/>
      <c r="O15" s="442"/>
      <c r="P15" s="442"/>
      <c r="Q15" s="442"/>
      <c r="R15" s="442"/>
      <c r="S15" s="442"/>
      <c r="T15" s="442"/>
      <c r="U15" s="442"/>
      <c r="V15" s="442"/>
      <c r="W15" s="442"/>
      <c r="X15" s="442"/>
      <c r="Y15" s="442"/>
      <c r="Z15" s="442"/>
      <c r="AA15" s="442"/>
      <c r="AB15" s="442"/>
      <c r="AC15" s="442"/>
      <c r="AD15" s="442"/>
      <c r="AE15" s="702"/>
    </row>
    <row r="16" spans="1:31" ht="15.75" thickBot="1">
      <c r="A16" s="95" t="s">
        <v>64</v>
      </c>
      <c r="B16" s="701"/>
      <c r="C16" s="442"/>
      <c r="D16" s="442"/>
      <c r="E16" s="442"/>
      <c r="F16" s="442"/>
      <c r="G16" s="442"/>
      <c r="H16" s="442"/>
      <c r="I16" s="442"/>
      <c r="J16" s="442"/>
      <c r="K16" s="442"/>
      <c r="L16" s="442"/>
      <c r="M16" s="442"/>
      <c r="N16" s="442"/>
      <c r="O16" s="442"/>
      <c r="P16" s="442"/>
      <c r="Q16" s="442"/>
      <c r="R16" s="442"/>
      <c r="S16" s="442"/>
      <c r="T16" s="442"/>
      <c r="U16" s="442"/>
      <c r="V16" s="442"/>
      <c r="W16" s="442"/>
      <c r="X16" s="442"/>
      <c r="Y16" s="442"/>
      <c r="Z16" s="442"/>
      <c r="AA16" s="442"/>
      <c r="AB16" s="442"/>
      <c r="AC16" s="442"/>
      <c r="AD16" s="442"/>
      <c r="AE16" s="702"/>
    </row>
    <row r="17" spans="1:31" ht="15.75" thickBot="1">
      <c r="A17" s="66"/>
      <c r="B17" s="703"/>
      <c r="C17" s="704"/>
      <c r="D17" s="704"/>
      <c r="E17" s="704"/>
      <c r="F17" s="704"/>
      <c r="G17" s="704"/>
      <c r="H17" s="704"/>
      <c r="I17" s="704"/>
      <c r="J17" s="704"/>
      <c r="K17" s="704"/>
      <c r="L17" s="704"/>
      <c r="M17" s="704"/>
      <c r="N17" s="704"/>
      <c r="O17" s="704"/>
      <c r="P17" s="704"/>
      <c r="Q17" s="704"/>
      <c r="R17" s="704"/>
      <c r="S17" s="704"/>
      <c r="T17" s="704"/>
      <c r="U17" s="704"/>
      <c r="V17" s="704"/>
      <c r="W17" s="704"/>
      <c r="X17" s="704"/>
      <c r="Y17" s="704"/>
      <c r="Z17" s="704"/>
      <c r="AA17" s="704"/>
      <c r="AB17" s="704"/>
      <c r="AC17" s="704"/>
      <c r="AD17" s="704"/>
      <c r="AE17" s="702"/>
    </row>
    <row r="18" spans="1:31" ht="15.75" thickBot="1">
      <c r="A18" s="95" t="s">
        <v>65</v>
      </c>
      <c r="B18" s="705"/>
      <c r="C18" s="706"/>
      <c r="D18" s="706"/>
      <c r="E18" s="706"/>
      <c r="F18" s="706"/>
      <c r="G18" s="706"/>
      <c r="H18" s="706"/>
      <c r="I18" s="706"/>
      <c r="J18" s="706"/>
      <c r="K18" s="706"/>
      <c r="L18" s="706"/>
      <c r="M18" s="706"/>
      <c r="N18" s="706"/>
      <c r="O18" s="706"/>
      <c r="P18" s="706"/>
      <c r="Q18" s="706"/>
      <c r="R18" s="706"/>
      <c r="S18" s="706"/>
      <c r="T18" s="706"/>
      <c r="U18" s="706"/>
      <c r="V18" s="706"/>
      <c r="W18" s="706"/>
      <c r="X18" s="706"/>
      <c r="Y18" s="706"/>
      <c r="Z18" s="706"/>
      <c r="AA18" s="706"/>
      <c r="AB18" s="706"/>
      <c r="AC18" s="706"/>
      <c r="AD18" s="706"/>
      <c r="AE18" s="707"/>
    </row>
    <row r="19" spans="1:31" ht="15.75" thickBot="1"/>
    <row r="20" spans="1:31" ht="15.75" thickBot="1">
      <c r="B20" s="126"/>
      <c r="C20" s="126"/>
      <c r="D20" s="96" t="s">
        <v>230</v>
      </c>
      <c r="E20" s="96"/>
      <c r="F20" s="157"/>
      <c r="G20" s="717"/>
    </row>
  </sheetData>
  <pageMargins left="0.7" right="0.7" top="0.75" bottom="0.75" header="0.51180555555555496" footer="0.51180555555555496"/>
  <pageSetup paperSize="9" firstPageNumber="0" orientation="portrait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FFFF"/>
  </sheetPr>
  <dimension ref="A1:AE21"/>
  <sheetViews>
    <sheetView zoomScaleNormal="100" workbookViewId="0">
      <selection activeCell="B2" sqref="B2"/>
    </sheetView>
  </sheetViews>
  <sheetFormatPr baseColWidth="10" defaultColWidth="9.140625" defaultRowHeight="15"/>
  <cols>
    <col min="1" max="1" width="9.5703125" style="43"/>
    <col min="2" max="31" width="3.85546875" style="43"/>
    <col min="32" max="1025" width="3.85546875"/>
  </cols>
  <sheetData>
    <row r="1" spans="1:31">
      <c r="A1" s="44" t="s">
        <v>63</v>
      </c>
      <c r="B1" s="167" t="s">
        <v>21</v>
      </c>
      <c r="C1" s="167" t="s">
        <v>116</v>
      </c>
      <c r="D1" s="167" t="s">
        <v>117</v>
      </c>
      <c r="E1" s="167" t="s">
        <v>118</v>
      </c>
      <c r="F1" s="167" t="s">
        <v>119</v>
      </c>
      <c r="G1" s="167" t="s">
        <v>120</v>
      </c>
      <c r="H1" s="167" t="s">
        <v>121</v>
      </c>
      <c r="I1" s="167" t="s">
        <v>122</v>
      </c>
      <c r="J1" s="167" t="s">
        <v>123</v>
      </c>
      <c r="K1" s="167" t="s">
        <v>124</v>
      </c>
      <c r="L1" s="167" t="s">
        <v>125</v>
      </c>
      <c r="M1" s="167" t="s">
        <v>126</v>
      </c>
      <c r="N1" s="167" t="s">
        <v>127</v>
      </c>
      <c r="O1" s="167" t="s">
        <v>128</v>
      </c>
      <c r="P1" s="167" t="s">
        <v>129</v>
      </c>
      <c r="Q1" s="167" t="s">
        <v>130</v>
      </c>
      <c r="R1" s="167" t="s">
        <v>131</v>
      </c>
      <c r="S1" s="167" t="s">
        <v>132</v>
      </c>
      <c r="T1" s="167" t="s">
        <v>133</v>
      </c>
      <c r="U1" s="167" t="s">
        <v>134</v>
      </c>
      <c r="V1" s="167" t="s">
        <v>135</v>
      </c>
      <c r="W1" s="167" t="s">
        <v>136</v>
      </c>
      <c r="X1" s="167" t="s">
        <v>137</v>
      </c>
      <c r="Y1" s="167" t="s">
        <v>138</v>
      </c>
      <c r="Z1" s="167" t="s">
        <v>139</v>
      </c>
      <c r="AA1" s="167" t="s">
        <v>140</v>
      </c>
      <c r="AB1" s="167" t="s">
        <v>141</v>
      </c>
      <c r="AC1" s="167" t="s">
        <v>142</v>
      </c>
      <c r="AD1" s="167" t="s">
        <v>143</v>
      </c>
      <c r="AE1" s="167" t="s">
        <v>144</v>
      </c>
    </row>
    <row r="2" spans="1:31">
      <c r="A2" s="44" t="s">
        <v>145</v>
      </c>
      <c r="B2" s="66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120"/>
    </row>
    <row r="3" spans="1:31">
      <c r="A3" s="182">
        <v>1.1000000000000001</v>
      </c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105"/>
    </row>
    <row r="4" spans="1:31">
      <c r="A4" s="66"/>
      <c r="B4" s="86"/>
      <c r="C4" s="87"/>
      <c r="D4" s="87"/>
      <c r="E4" s="87"/>
      <c r="F4" s="87"/>
      <c r="G4" s="87"/>
      <c r="H4" s="87"/>
      <c r="I4" s="87"/>
      <c r="J4" s="92"/>
      <c r="K4" s="92"/>
      <c r="L4" s="87"/>
      <c r="M4" s="92"/>
      <c r="N4" s="92"/>
      <c r="O4" s="87"/>
      <c r="P4" s="92"/>
      <c r="Q4" s="92"/>
      <c r="R4" s="87"/>
      <c r="S4" s="92"/>
      <c r="T4" s="92"/>
      <c r="U4" s="87"/>
      <c r="V4" s="92"/>
      <c r="W4" s="92"/>
      <c r="X4" s="87"/>
      <c r="Y4" s="92"/>
      <c r="Z4" s="92"/>
      <c r="AA4" s="87"/>
      <c r="AB4" s="92"/>
      <c r="AC4" s="92"/>
      <c r="AD4" s="87"/>
      <c r="AE4" s="105"/>
    </row>
    <row r="5" spans="1:31">
      <c r="A5" s="182">
        <v>1</v>
      </c>
      <c r="B5" s="86"/>
      <c r="C5" s="87"/>
      <c r="D5" s="87"/>
      <c r="E5" s="87"/>
      <c r="F5" s="87"/>
      <c r="G5" s="87"/>
      <c r="H5" s="87"/>
      <c r="I5" s="105"/>
      <c r="J5" s="200"/>
      <c r="K5" s="201"/>
      <c r="L5" s="107"/>
      <c r="M5" s="200"/>
      <c r="N5" s="201"/>
      <c r="O5" s="107"/>
      <c r="P5" s="200"/>
      <c r="Q5" s="201"/>
      <c r="R5" s="107"/>
      <c r="S5" s="200"/>
      <c r="T5" s="201"/>
      <c r="U5" s="107"/>
      <c r="V5" s="200"/>
      <c r="W5" s="201"/>
      <c r="X5" s="107"/>
      <c r="Y5" s="200"/>
      <c r="Z5" s="201"/>
      <c r="AA5" s="107"/>
      <c r="AB5" s="200"/>
      <c r="AC5" s="201"/>
      <c r="AD5" s="106"/>
      <c r="AE5" s="105"/>
    </row>
    <row r="6" spans="1:31">
      <c r="A6" s="66"/>
      <c r="B6" s="86"/>
      <c r="C6" s="87"/>
      <c r="D6" s="87"/>
      <c r="E6" s="87"/>
      <c r="F6" s="87"/>
      <c r="G6" s="87"/>
      <c r="H6" s="87"/>
      <c r="I6" s="105"/>
      <c r="J6" s="202"/>
      <c r="K6" s="203"/>
      <c r="L6" s="107"/>
      <c r="M6" s="202"/>
      <c r="N6" s="203"/>
      <c r="O6" s="107"/>
      <c r="P6" s="202"/>
      <c r="Q6" s="203"/>
      <c r="R6" s="107"/>
      <c r="S6" s="202"/>
      <c r="T6" s="203"/>
      <c r="U6" s="107"/>
      <c r="V6" s="202"/>
      <c r="W6" s="203"/>
      <c r="X6" s="107"/>
      <c r="Y6" s="202"/>
      <c r="Z6" s="203"/>
      <c r="AA6" s="107"/>
      <c r="AB6" s="202"/>
      <c r="AC6" s="203"/>
      <c r="AD6" s="106"/>
      <c r="AE6" s="105"/>
    </row>
    <row r="7" spans="1:31">
      <c r="A7" s="66"/>
      <c r="B7" s="86"/>
      <c r="C7" s="87"/>
      <c r="D7" s="87"/>
      <c r="E7" s="87"/>
      <c r="F7" s="87"/>
      <c r="G7" s="92"/>
      <c r="H7" s="92"/>
      <c r="I7" s="105"/>
      <c r="J7" s="202"/>
      <c r="K7" s="203"/>
      <c r="L7" s="107"/>
      <c r="M7" s="202"/>
      <c r="N7" s="203"/>
      <c r="O7" s="107"/>
      <c r="P7" s="202"/>
      <c r="Q7" s="203"/>
      <c r="R7" s="107"/>
      <c r="S7" s="202"/>
      <c r="T7" s="203"/>
      <c r="U7" s="107"/>
      <c r="V7" s="202"/>
      <c r="W7" s="203"/>
      <c r="X7" s="107"/>
      <c r="Y7" s="202"/>
      <c r="Z7" s="203"/>
      <c r="AA7" s="107"/>
      <c r="AB7" s="204"/>
      <c r="AC7" s="205"/>
      <c r="AD7" s="106"/>
      <c r="AE7" s="105"/>
    </row>
    <row r="8" spans="1:31">
      <c r="A8" s="182">
        <v>0.85</v>
      </c>
      <c r="B8" s="86"/>
      <c r="C8" s="87"/>
      <c r="D8" s="87"/>
      <c r="E8" s="87"/>
      <c r="F8" s="105"/>
      <c r="G8" s="200"/>
      <c r="H8" s="201"/>
      <c r="I8" s="134"/>
      <c r="J8" s="202"/>
      <c r="K8" s="203"/>
      <c r="L8" s="107"/>
      <c r="M8" s="202"/>
      <c r="N8" s="203"/>
      <c r="O8" s="107"/>
      <c r="P8" s="202"/>
      <c r="Q8" s="203"/>
      <c r="R8" s="107"/>
      <c r="S8" s="202"/>
      <c r="T8" s="203"/>
      <c r="U8" s="107"/>
      <c r="V8" s="202"/>
      <c r="W8" s="203"/>
      <c r="X8" s="107"/>
      <c r="Y8" s="202"/>
      <c r="Z8" s="203"/>
      <c r="AA8" s="107"/>
      <c r="AB8" s="200"/>
      <c r="AC8" s="206"/>
      <c r="AD8" s="106"/>
      <c r="AE8" s="105"/>
    </row>
    <row r="9" spans="1:31">
      <c r="A9" s="66"/>
      <c r="B9" s="86"/>
      <c r="C9" s="87"/>
      <c r="D9" s="87"/>
      <c r="E9" s="87"/>
      <c r="F9" s="105"/>
      <c r="G9" s="202"/>
      <c r="H9" s="203"/>
      <c r="I9" s="134"/>
      <c r="J9" s="202"/>
      <c r="K9" s="203"/>
      <c r="L9" s="107"/>
      <c r="M9" s="202"/>
      <c r="N9" s="203"/>
      <c r="O9" s="107"/>
      <c r="P9" s="202"/>
      <c r="Q9" s="203"/>
      <c r="R9" s="107"/>
      <c r="S9" s="202"/>
      <c r="T9" s="203"/>
      <c r="U9" s="107"/>
      <c r="V9" s="202"/>
      <c r="W9" s="203"/>
      <c r="X9" s="107"/>
      <c r="Y9" s="202"/>
      <c r="Z9" s="203"/>
      <c r="AA9" s="107"/>
      <c r="AB9" s="202"/>
      <c r="AC9" s="203"/>
      <c r="AD9" s="106"/>
      <c r="AE9" s="105"/>
    </row>
    <row r="10" spans="1:31">
      <c r="A10" s="66"/>
      <c r="B10" s="86"/>
      <c r="C10" s="87"/>
      <c r="D10" s="87"/>
      <c r="E10" s="87"/>
      <c r="F10" s="105"/>
      <c r="G10" s="202"/>
      <c r="H10" s="203"/>
      <c r="I10" s="134"/>
      <c r="J10" s="202"/>
      <c r="K10" s="203"/>
      <c r="L10" s="107"/>
      <c r="M10" s="202"/>
      <c r="N10" s="203"/>
      <c r="O10" s="107"/>
      <c r="P10" s="202"/>
      <c r="Q10" s="203"/>
      <c r="R10" s="107"/>
      <c r="S10" s="202"/>
      <c r="T10" s="203"/>
      <c r="U10" s="107"/>
      <c r="V10" s="202"/>
      <c r="W10" s="203"/>
      <c r="X10" s="107"/>
      <c r="Y10" s="202"/>
      <c r="Z10" s="203"/>
      <c r="AA10" s="107"/>
      <c r="AB10" s="202"/>
      <c r="AC10" s="203"/>
      <c r="AD10" s="106"/>
      <c r="AE10" s="105"/>
    </row>
    <row r="11" spans="1:31">
      <c r="A11" s="182">
        <v>0.7</v>
      </c>
      <c r="B11" s="86"/>
      <c r="C11" s="87"/>
      <c r="D11" s="87"/>
      <c r="E11" s="87"/>
      <c r="F11" s="105"/>
      <c r="G11" s="202"/>
      <c r="H11" s="203"/>
      <c r="I11" s="134"/>
      <c r="J11" s="202"/>
      <c r="K11" s="203"/>
      <c r="L11" s="107"/>
      <c r="M11" s="202"/>
      <c r="N11" s="203"/>
      <c r="O11" s="107"/>
      <c r="P11" s="202"/>
      <c r="Q11" s="203"/>
      <c r="R11" s="107"/>
      <c r="S11" s="202"/>
      <c r="T11" s="203"/>
      <c r="U11" s="107"/>
      <c r="V11" s="202"/>
      <c r="W11" s="203"/>
      <c r="X11" s="107"/>
      <c r="Y11" s="202"/>
      <c r="Z11" s="203"/>
      <c r="AA11" s="107"/>
      <c r="AB11" s="202"/>
      <c r="AC11" s="203"/>
      <c r="AD11" s="106"/>
      <c r="AE11" s="105"/>
    </row>
    <row r="12" spans="1:31">
      <c r="A12" s="66"/>
      <c r="B12" s="91"/>
      <c r="C12" s="92"/>
      <c r="D12" s="92"/>
      <c r="E12" s="92"/>
      <c r="F12" s="109"/>
      <c r="G12" s="202"/>
      <c r="H12" s="203"/>
      <c r="I12" s="110"/>
      <c r="J12" s="202"/>
      <c r="K12" s="203"/>
      <c r="L12" s="107"/>
      <c r="M12" s="202"/>
      <c r="N12" s="203"/>
      <c r="O12" s="107"/>
      <c r="P12" s="202"/>
      <c r="Q12" s="203"/>
      <c r="R12" s="107"/>
      <c r="S12" s="202"/>
      <c r="T12" s="203"/>
      <c r="U12" s="107"/>
      <c r="V12" s="202"/>
      <c r="W12" s="203"/>
      <c r="X12" s="107"/>
      <c r="Y12" s="202"/>
      <c r="Z12" s="203"/>
      <c r="AA12" s="107"/>
      <c r="AB12" s="202"/>
      <c r="AC12" s="203"/>
      <c r="AD12" s="91"/>
      <c r="AE12" s="109"/>
    </row>
    <row r="13" spans="1:31">
      <c r="A13" s="182">
        <v>0.6</v>
      </c>
      <c r="B13" s="207"/>
      <c r="C13" s="208"/>
      <c r="D13" s="208"/>
      <c r="E13" s="208"/>
      <c r="F13" s="208"/>
      <c r="G13" s="209"/>
      <c r="H13" s="209"/>
      <c r="I13" s="208"/>
      <c r="J13" s="209"/>
      <c r="K13" s="203"/>
      <c r="L13" s="107"/>
      <c r="M13" s="202"/>
      <c r="N13" s="203"/>
      <c r="O13" s="107"/>
      <c r="P13" s="202"/>
      <c r="Q13" s="203"/>
      <c r="R13" s="107"/>
      <c r="S13" s="202"/>
      <c r="T13" s="203"/>
      <c r="U13" s="107"/>
      <c r="V13" s="202"/>
      <c r="W13" s="203"/>
      <c r="X13" s="107"/>
      <c r="Y13" s="202"/>
      <c r="Z13" s="203"/>
      <c r="AA13" s="107"/>
      <c r="AB13" s="202"/>
      <c r="AC13" s="209"/>
      <c r="AD13" s="208"/>
      <c r="AE13" s="206"/>
    </row>
    <row r="14" spans="1:31">
      <c r="A14" s="66"/>
      <c r="B14" s="210"/>
      <c r="C14" s="209"/>
      <c r="D14" s="209"/>
      <c r="E14" s="209"/>
      <c r="F14" s="209"/>
      <c r="G14" s="209"/>
      <c r="H14" s="209"/>
      <c r="I14" s="209"/>
      <c r="J14" s="209"/>
      <c r="K14" s="203"/>
      <c r="L14" s="107"/>
      <c r="M14" s="202"/>
      <c r="N14" s="203"/>
      <c r="O14" s="107"/>
      <c r="P14" s="202"/>
      <c r="Q14" s="203"/>
      <c r="R14" s="107"/>
      <c r="S14" s="202"/>
      <c r="T14" s="203"/>
      <c r="U14" s="107"/>
      <c r="V14" s="202"/>
      <c r="W14" s="203"/>
      <c r="X14" s="107"/>
      <c r="Y14" s="202"/>
      <c r="Z14" s="203"/>
      <c r="AA14" s="107"/>
      <c r="AB14" s="202"/>
      <c r="AC14" s="209"/>
      <c r="AD14" s="209"/>
      <c r="AE14" s="203"/>
    </row>
    <row r="15" spans="1:31">
      <c r="A15" s="66"/>
      <c r="B15" s="210"/>
      <c r="C15" s="209"/>
      <c r="D15" s="209"/>
      <c r="E15" s="209"/>
      <c r="F15" s="209"/>
      <c r="G15" s="209"/>
      <c r="H15" s="209"/>
      <c r="I15" s="209"/>
      <c r="J15" s="209"/>
      <c r="K15" s="203"/>
      <c r="L15" s="110"/>
      <c r="M15" s="202"/>
      <c r="N15" s="203"/>
      <c r="O15" s="110"/>
      <c r="P15" s="202"/>
      <c r="Q15" s="203"/>
      <c r="R15" s="110"/>
      <c r="S15" s="202"/>
      <c r="T15" s="203"/>
      <c r="U15" s="110"/>
      <c r="V15" s="202"/>
      <c r="W15" s="203"/>
      <c r="X15" s="110"/>
      <c r="Y15" s="202"/>
      <c r="Z15" s="203"/>
      <c r="AA15" s="110"/>
      <c r="AB15" s="202"/>
      <c r="AC15" s="209"/>
      <c r="AD15" s="209"/>
      <c r="AE15" s="203"/>
    </row>
    <row r="16" spans="1:31">
      <c r="A16" s="95" t="s">
        <v>64</v>
      </c>
      <c r="B16" s="210"/>
      <c r="C16" s="209"/>
      <c r="D16" s="209"/>
      <c r="E16" s="209"/>
      <c r="F16" s="209"/>
      <c r="G16" s="209"/>
      <c r="H16" s="209"/>
      <c r="I16" s="209"/>
      <c r="J16" s="209"/>
      <c r="K16" s="209"/>
      <c r="L16" s="208"/>
      <c r="M16" s="209"/>
      <c r="N16" s="209"/>
      <c r="O16" s="208"/>
      <c r="P16" s="209"/>
      <c r="Q16" s="209"/>
      <c r="R16" s="208"/>
      <c r="S16" s="209"/>
      <c r="T16" s="209"/>
      <c r="U16" s="208"/>
      <c r="V16" s="209"/>
      <c r="W16" s="209"/>
      <c r="X16" s="208"/>
      <c r="Y16" s="209"/>
      <c r="Z16" s="209"/>
      <c r="AA16" s="208"/>
      <c r="AB16" s="209"/>
      <c r="AC16" s="209"/>
      <c r="AD16" s="209"/>
      <c r="AE16" s="203"/>
    </row>
    <row r="17" spans="1:31">
      <c r="A17" s="66"/>
      <c r="B17" s="210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3"/>
    </row>
    <row r="18" spans="1:31">
      <c r="A18" s="95" t="s">
        <v>65</v>
      </c>
      <c r="B18" s="211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3"/>
    </row>
    <row r="19" spans="1:31" ht="15.75" thickBot="1">
      <c r="B19"/>
      <c r="C19"/>
      <c r="D19"/>
      <c r="E19"/>
      <c r="F19"/>
      <c r="G19"/>
    </row>
    <row r="20" spans="1:31" ht="15.75" thickBot="1">
      <c r="B20" s="214" t="s">
        <v>146</v>
      </c>
      <c r="C20" s="215"/>
      <c r="D20" s="215"/>
      <c r="E20" s="215"/>
      <c r="F20" s="215"/>
      <c r="G20" s="216"/>
      <c r="J20" s="126"/>
      <c r="K20" s="126"/>
      <c r="L20" s="96" t="s">
        <v>230</v>
      </c>
      <c r="M20" s="96"/>
      <c r="N20" s="157"/>
      <c r="O20" s="717"/>
    </row>
    <row r="21" spans="1:31" ht="15.75" thickBot="1">
      <c r="B21" s="217" t="s">
        <v>147</v>
      </c>
      <c r="C21" s="218"/>
      <c r="D21" s="218"/>
      <c r="E21" s="218"/>
      <c r="F21" s="218"/>
      <c r="G21" s="219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FFFF"/>
  </sheetPr>
  <dimension ref="A1:AE21"/>
  <sheetViews>
    <sheetView tabSelected="1" workbookViewId="0">
      <selection activeCell="AJ3" sqref="AJ3"/>
    </sheetView>
  </sheetViews>
  <sheetFormatPr baseColWidth="10" defaultColWidth="9.140625" defaultRowHeight="15"/>
  <cols>
    <col min="1" max="1" width="9.140625" style="43"/>
    <col min="2" max="31" width="3.85546875" style="43" customWidth="1"/>
    <col min="32" max="32" width="3.85546875" customWidth="1"/>
  </cols>
  <sheetData>
    <row r="1" spans="1:31" ht="21.75" customHeight="1" thickBot="1">
      <c r="A1" s="43" t="s">
        <v>300</v>
      </c>
    </row>
    <row r="2" spans="1:31" ht="15.75" thickBot="1">
      <c r="A2" s="44" t="s">
        <v>63</v>
      </c>
      <c r="B2" s="167" t="s">
        <v>21</v>
      </c>
      <c r="C2" s="167" t="s">
        <v>116</v>
      </c>
      <c r="D2" s="167" t="s">
        <v>117</v>
      </c>
      <c r="E2" s="167" t="s">
        <v>118</v>
      </c>
      <c r="F2" s="167" t="s">
        <v>119</v>
      </c>
      <c r="G2" s="167" t="s">
        <v>120</v>
      </c>
      <c r="H2" s="167" t="s">
        <v>121</v>
      </c>
      <c r="I2" s="167" t="s">
        <v>122</v>
      </c>
      <c r="J2" s="167" t="s">
        <v>123</v>
      </c>
      <c r="K2" s="167" t="s">
        <v>124</v>
      </c>
      <c r="L2" s="167" t="s">
        <v>125</v>
      </c>
      <c r="M2" s="167" t="s">
        <v>126</v>
      </c>
      <c r="N2" s="167" t="s">
        <v>127</v>
      </c>
      <c r="O2" s="167" t="s">
        <v>128</v>
      </c>
      <c r="P2" s="167" t="s">
        <v>129</v>
      </c>
      <c r="Q2" s="167" t="s">
        <v>130</v>
      </c>
      <c r="R2" s="167" t="s">
        <v>131</v>
      </c>
      <c r="S2" s="167" t="s">
        <v>132</v>
      </c>
      <c r="T2" s="167" t="s">
        <v>133</v>
      </c>
      <c r="U2" s="167" t="s">
        <v>134</v>
      </c>
      <c r="V2" s="167" t="s">
        <v>135</v>
      </c>
      <c r="W2" s="167" t="s">
        <v>136</v>
      </c>
      <c r="X2" s="167" t="s">
        <v>137</v>
      </c>
      <c r="Y2" s="167" t="s">
        <v>138</v>
      </c>
      <c r="Z2" s="167" t="s">
        <v>139</v>
      </c>
      <c r="AA2" s="167" t="s">
        <v>140</v>
      </c>
      <c r="AB2" s="167" t="s">
        <v>141</v>
      </c>
      <c r="AC2" s="167" t="s">
        <v>142</v>
      </c>
      <c r="AD2" s="167" t="s">
        <v>143</v>
      </c>
      <c r="AE2" s="167" t="s">
        <v>144</v>
      </c>
    </row>
    <row r="3" spans="1:31" ht="15.75" thickBot="1">
      <c r="A3" s="44"/>
      <c r="B3" s="66"/>
      <c r="C3" s="64"/>
      <c r="D3" s="64"/>
      <c r="E3" s="64"/>
      <c r="F3" s="64"/>
      <c r="G3" s="64"/>
      <c r="H3" s="936"/>
      <c r="I3" s="64"/>
      <c r="J3" s="198"/>
      <c r="K3" s="64"/>
      <c r="L3" s="198"/>
      <c r="M3" s="64"/>
      <c r="N3" s="198"/>
      <c r="O3" s="64"/>
      <c r="P3" s="198"/>
      <c r="Q3" s="64"/>
      <c r="R3" s="64"/>
      <c r="S3" s="64"/>
      <c r="T3" s="198"/>
      <c r="U3" s="64"/>
      <c r="V3" s="198"/>
      <c r="W3" s="64"/>
      <c r="X3" s="198"/>
      <c r="Y3" s="64"/>
      <c r="Z3" s="198"/>
      <c r="AA3" s="64"/>
      <c r="AB3" s="198"/>
      <c r="AC3" s="64"/>
      <c r="AD3" s="64"/>
      <c r="AE3" s="120"/>
    </row>
    <row r="4" spans="1:31" ht="15.75" thickBot="1">
      <c r="A4" s="182">
        <v>1.1000000000000001</v>
      </c>
      <c r="B4" s="919"/>
      <c r="C4" s="783"/>
      <c r="D4" s="783"/>
      <c r="E4" s="783"/>
      <c r="F4" s="783"/>
      <c r="G4" s="783"/>
      <c r="H4" s="935"/>
      <c r="I4" s="783"/>
      <c r="J4" s="841"/>
      <c r="K4" s="783"/>
      <c r="L4" s="841"/>
      <c r="M4" s="783"/>
      <c r="N4" s="841"/>
      <c r="O4" s="783"/>
      <c r="P4" s="841"/>
      <c r="Q4" s="783"/>
      <c r="R4" s="783"/>
      <c r="S4" s="783"/>
      <c r="T4" s="841"/>
      <c r="U4" s="783"/>
      <c r="V4" s="841"/>
      <c r="W4" s="783"/>
      <c r="X4" s="841"/>
      <c r="Y4" s="783"/>
      <c r="Z4" s="841"/>
      <c r="AA4" s="783"/>
      <c r="AB4" s="841"/>
      <c r="AC4" s="783"/>
      <c r="AD4" s="921"/>
      <c r="AE4" s="920"/>
    </row>
    <row r="5" spans="1:31" ht="15.75" thickBot="1">
      <c r="A5" s="66"/>
      <c r="B5" s="919"/>
      <c r="C5" s="783"/>
      <c r="D5" s="783"/>
      <c r="E5" s="783"/>
      <c r="F5" s="783"/>
      <c r="G5" s="783"/>
      <c r="H5" s="922"/>
      <c r="I5" s="783"/>
      <c r="J5" s="841"/>
      <c r="K5" s="783"/>
      <c r="L5" s="841"/>
      <c r="M5" s="783"/>
      <c r="N5" s="841"/>
      <c r="O5" s="783"/>
      <c r="P5" s="841"/>
      <c r="Q5" s="783"/>
      <c r="R5" s="783"/>
      <c r="S5" s="783"/>
      <c r="T5" s="841"/>
      <c r="U5" s="783"/>
      <c r="V5" s="841"/>
      <c r="W5" s="783"/>
      <c r="X5" s="841"/>
      <c r="Y5" s="783"/>
      <c r="Z5" s="841"/>
      <c r="AA5" s="783"/>
      <c r="AB5" s="841"/>
      <c r="AC5" s="783"/>
      <c r="AD5" s="921"/>
      <c r="AE5" s="920"/>
    </row>
    <row r="6" spans="1:31" ht="15.75" thickBot="1">
      <c r="A6" s="182">
        <v>1</v>
      </c>
      <c r="B6" s="919"/>
      <c r="C6" s="783"/>
      <c r="D6" s="783"/>
      <c r="E6" s="783"/>
      <c r="F6" s="783"/>
      <c r="G6" s="783"/>
      <c r="H6" s="922"/>
      <c r="I6" s="783"/>
      <c r="J6" s="841"/>
      <c r="K6" s="783"/>
      <c r="L6" s="841"/>
      <c r="M6" s="783"/>
      <c r="N6" s="841"/>
      <c r="O6" s="783"/>
      <c r="P6" s="841"/>
      <c r="Q6" s="783"/>
      <c r="R6" s="783"/>
      <c r="S6" s="783"/>
      <c r="T6" s="841"/>
      <c r="U6" s="783"/>
      <c r="V6" s="841"/>
      <c r="W6" s="783"/>
      <c r="X6" s="841"/>
      <c r="Y6" s="783"/>
      <c r="Z6" s="841"/>
      <c r="AA6" s="783"/>
      <c r="AB6" s="841"/>
      <c r="AC6" s="783"/>
      <c r="AD6" s="921"/>
      <c r="AE6" s="920"/>
    </row>
    <row r="7" spans="1:31">
      <c r="A7" s="66"/>
      <c r="B7" s="919"/>
      <c r="C7" s="783"/>
      <c r="D7" s="783"/>
      <c r="E7" s="783"/>
      <c r="F7" s="783"/>
      <c r="G7" s="783"/>
      <c r="H7" s="922"/>
      <c r="I7" s="783"/>
      <c r="J7" s="841"/>
      <c r="K7" s="783"/>
      <c r="L7" s="841"/>
      <c r="M7" s="783"/>
      <c r="N7" s="841"/>
      <c r="O7" s="783"/>
      <c r="P7" s="841"/>
      <c r="Q7" s="783"/>
      <c r="R7" s="783"/>
      <c r="S7" s="783"/>
      <c r="T7" s="841"/>
      <c r="U7" s="783"/>
      <c r="V7" s="841"/>
      <c r="W7" s="783"/>
      <c r="X7" s="841"/>
      <c r="Y7" s="783"/>
      <c r="Z7" s="841"/>
      <c r="AA7" s="783"/>
      <c r="AB7" s="841"/>
      <c r="AC7" s="783"/>
      <c r="AD7" s="921"/>
      <c r="AE7" s="920"/>
    </row>
    <row r="8" spans="1:31" ht="15.75" thickBot="1">
      <c r="A8" s="66"/>
      <c r="B8" s="919"/>
      <c r="C8" s="783"/>
      <c r="D8" s="783"/>
      <c r="E8" s="783"/>
      <c r="F8" s="783"/>
      <c r="G8" s="783"/>
      <c r="H8" s="922"/>
      <c r="I8" s="783"/>
      <c r="J8" s="841"/>
      <c r="K8" s="783"/>
      <c r="L8" s="841"/>
      <c r="M8" s="783"/>
      <c r="N8" s="841"/>
      <c r="O8" s="783"/>
      <c r="P8" s="841"/>
      <c r="Q8" s="783"/>
      <c r="R8" s="783"/>
      <c r="S8" s="783"/>
      <c r="T8" s="841"/>
      <c r="U8" s="783"/>
      <c r="V8" s="841"/>
      <c r="W8" s="783"/>
      <c r="X8" s="841"/>
      <c r="Y8" s="783"/>
      <c r="Z8" s="841"/>
      <c r="AA8" s="783"/>
      <c r="AB8" s="841"/>
      <c r="AC8" s="783"/>
      <c r="AD8" s="921"/>
      <c r="AE8" s="920"/>
    </row>
    <row r="9" spans="1:31" ht="15.75" thickBot="1">
      <c r="A9" s="182">
        <v>0.85</v>
      </c>
      <c r="B9" s="919"/>
      <c r="C9" s="783"/>
      <c r="D9" s="783"/>
      <c r="E9" s="783"/>
      <c r="F9" s="783"/>
      <c r="G9" s="783"/>
      <c r="H9" s="922"/>
      <c r="I9" s="783"/>
      <c r="J9" s="841"/>
      <c r="K9" s="783"/>
      <c r="L9" s="841"/>
      <c r="M9" s="783"/>
      <c r="N9" s="841"/>
      <c r="O9" s="783"/>
      <c r="P9" s="841"/>
      <c r="Q9" s="783"/>
      <c r="R9" s="783"/>
      <c r="S9" s="783"/>
      <c r="T9" s="841"/>
      <c r="U9" s="783"/>
      <c r="V9" s="841"/>
      <c r="W9" s="783"/>
      <c r="X9" s="841"/>
      <c r="Y9" s="783"/>
      <c r="Z9" s="841"/>
      <c r="AA9" s="783"/>
      <c r="AB9" s="841"/>
      <c r="AC9" s="783"/>
      <c r="AD9" s="921"/>
      <c r="AE9" s="920"/>
    </row>
    <row r="10" spans="1:31">
      <c r="A10" s="66"/>
      <c r="B10" s="919"/>
      <c r="C10" s="783"/>
      <c r="D10" s="783"/>
      <c r="E10" s="783"/>
      <c r="F10" s="783"/>
      <c r="G10" s="783"/>
      <c r="H10" s="922"/>
      <c r="I10" s="783"/>
      <c r="J10" s="841"/>
      <c r="K10" s="783"/>
      <c r="L10" s="841"/>
      <c r="M10" s="783"/>
      <c r="N10" s="841"/>
      <c r="O10" s="783"/>
      <c r="P10" s="841"/>
      <c r="Q10" s="783"/>
      <c r="R10" s="783"/>
      <c r="S10" s="783"/>
      <c r="T10" s="841"/>
      <c r="U10" s="783"/>
      <c r="V10" s="841"/>
      <c r="W10" s="783"/>
      <c r="X10" s="841"/>
      <c r="Y10" s="783"/>
      <c r="Z10" s="841"/>
      <c r="AA10" s="783"/>
      <c r="AB10" s="841"/>
      <c r="AC10" s="783"/>
      <c r="AD10" s="921"/>
      <c r="AE10" s="920"/>
    </row>
    <row r="11" spans="1:31" ht="15.75" thickBot="1">
      <c r="A11" s="66"/>
      <c r="B11" s="919"/>
      <c r="C11" s="783"/>
      <c r="D11" s="783"/>
      <c r="E11" s="783"/>
      <c r="F11" s="783"/>
      <c r="G11" s="783"/>
      <c r="H11" s="922"/>
      <c r="I11" s="783"/>
      <c r="J11" s="841"/>
      <c r="K11" s="783"/>
      <c r="L11" s="841"/>
      <c r="M11" s="783"/>
      <c r="N11" s="841"/>
      <c r="O11" s="783"/>
      <c r="P11" s="841"/>
      <c r="Q11" s="783"/>
      <c r="R11" s="783"/>
      <c r="S11" s="783"/>
      <c r="T11" s="841"/>
      <c r="U11" s="783"/>
      <c r="V11" s="841"/>
      <c r="W11" s="783"/>
      <c r="X11" s="841"/>
      <c r="Y11" s="783"/>
      <c r="Z11" s="841"/>
      <c r="AA11" s="783"/>
      <c r="AB11" s="841"/>
      <c r="AC11" s="783"/>
      <c r="AD11" s="921"/>
      <c r="AE11" s="920"/>
    </row>
    <row r="12" spans="1:31" ht="15.75" thickBot="1">
      <c r="A12" s="182">
        <v>0.7</v>
      </c>
      <c r="B12" s="919"/>
      <c r="C12" s="783"/>
      <c r="D12" s="783"/>
      <c r="E12" s="923"/>
      <c r="F12" s="924"/>
      <c r="G12" s="924"/>
      <c r="H12" s="922"/>
      <c r="I12" s="783"/>
      <c r="J12" s="841"/>
      <c r="K12" s="783"/>
      <c r="L12" s="841"/>
      <c r="M12" s="783"/>
      <c r="N12" s="841"/>
      <c r="O12" s="783"/>
      <c r="P12" s="841"/>
      <c r="Q12" s="783"/>
      <c r="R12" s="783"/>
      <c r="S12" s="783"/>
      <c r="T12" s="841"/>
      <c r="U12" s="783"/>
      <c r="V12" s="841"/>
      <c r="W12" s="783"/>
      <c r="X12" s="841"/>
      <c r="Y12" s="783"/>
      <c r="Z12" s="841"/>
      <c r="AA12" s="783"/>
      <c r="AB12" s="841"/>
      <c r="AC12" s="783"/>
      <c r="AD12" s="921"/>
      <c r="AE12" s="920"/>
    </row>
    <row r="13" spans="1:31" ht="15.75" thickBot="1">
      <c r="A13" s="66"/>
      <c r="B13" s="919"/>
      <c r="C13" s="783"/>
      <c r="D13" s="783"/>
      <c r="E13" s="925"/>
      <c r="F13" s="841"/>
      <c r="G13" s="841"/>
      <c r="H13" s="922"/>
      <c r="I13" s="783"/>
      <c r="J13" s="841"/>
      <c r="K13" s="783"/>
      <c r="L13" s="841"/>
      <c r="M13" s="783"/>
      <c r="N13" s="841"/>
      <c r="O13" s="783"/>
      <c r="P13" s="841"/>
      <c r="Q13" s="783"/>
      <c r="R13" s="783"/>
      <c r="S13" s="783"/>
      <c r="T13" s="841"/>
      <c r="U13" s="783"/>
      <c r="V13" s="841"/>
      <c r="W13" s="783"/>
      <c r="X13" s="841"/>
      <c r="Y13" s="783"/>
      <c r="Z13" s="841"/>
      <c r="AA13" s="783"/>
      <c r="AB13" s="841"/>
      <c r="AC13" s="783"/>
      <c r="AD13" s="783"/>
      <c r="AE13" s="920"/>
    </row>
    <row r="14" spans="1:31" ht="15.75" thickBot="1">
      <c r="A14" s="182">
        <v>0.6</v>
      </c>
      <c r="B14" s="926"/>
      <c r="C14" s="924"/>
      <c r="D14" s="924"/>
      <c r="E14" s="841"/>
      <c r="F14" s="841"/>
      <c r="G14" s="841"/>
      <c r="H14" s="927"/>
      <c r="I14" s="841"/>
      <c r="J14" s="841"/>
      <c r="K14" s="841"/>
      <c r="L14" s="841"/>
      <c r="M14" s="783"/>
      <c r="N14" s="841"/>
      <c r="O14" s="783"/>
      <c r="P14" s="841"/>
      <c r="Q14" s="783"/>
      <c r="R14" s="783"/>
      <c r="S14" s="783"/>
      <c r="T14" s="841"/>
      <c r="U14" s="841"/>
      <c r="V14" s="841"/>
      <c r="W14" s="841"/>
      <c r="X14" s="841"/>
      <c r="Y14" s="783"/>
      <c r="Z14" s="841"/>
      <c r="AA14" s="783"/>
      <c r="AB14" s="841"/>
      <c r="AC14" s="783"/>
      <c r="AD14" s="923"/>
      <c r="AE14" s="928"/>
    </row>
    <row r="15" spans="1:31">
      <c r="A15" s="66"/>
      <c r="B15" s="929"/>
      <c r="C15" s="841"/>
      <c r="D15" s="841"/>
      <c r="E15" s="841"/>
      <c r="F15" s="841"/>
      <c r="G15" s="841"/>
      <c r="H15" s="930"/>
      <c r="I15" s="841"/>
      <c r="J15" s="841"/>
      <c r="K15" s="841"/>
      <c r="L15" s="841"/>
      <c r="M15" s="783"/>
      <c r="N15" s="841"/>
      <c r="O15" s="783"/>
      <c r="P15" s="841"/>
      <c r="Q15" s="783"/>
      <c r="R15" s="783"/>
      <c r="S15" s="783"/>
      <c r="T15" s="841"/>
      <c r="U15" s="841"/>
      <c r="V15" s="841"/>
      <c r="W15" s="841"/>
      <c r="X15" s="841"/>
      <c r="Y15" s="783"/>
      <c r="Z15" s="841"/>
      <c r="AA15" s="783"/>
      <c r="AB15" s="841"/>
      <c r="AC15" s="783"/>
      <c r="AD15" s="925"/>
      <c r="AE15" s="931"/>
    </row>
    <row r="16" spans="1:31" ht="15.75" thickBot="1">
      <c r="A16" s="66"/>
      <c r="B16" s="929"/>
      <c r="C16" s="841"/>
      <c r="D16" s="841"/>
      <c r="E16" s="841"/>
      <c r="F16" s="841"/>
      <c r="G16" s="841"/>
      <c r="H16" s="930"/>
      <c r="I16" s="841"/>
      <c r="J16" s="841"/>
      <c r="K16" s="841"/>
      <c r="L16" s="841"/>
      <c r="M16" s="783"/>
      <c r="N16" s="841"/>
      <c r="O16" s="783"/>
      <c r="P16" s="841"/>
      <c r="Q16" s="783"/>
      <c r="R16" s="783"/>
      <c r="S16" s="783"/>
      <c r="T16" s="841"/>
      <c r="U16" s="841"/>
      <c r="V16" s="841"/>
      <c r="W16" s="841"/>
      <c r="X16" s="841"/>
      <c r="Y16" s="783"/>
      <c r="Z16" s="841"/>
      <c r="AA16" s="783"/>
      <c r="AB16" s="841"/>
      <c r="AC16" s="783"/>
      <c r="AD16" s="925"/>
      <c r="AE16" s="931"/>
    </row>
    <row r="17" spans="1:31" ht="15.75" thickBot="1">
      <c r="A17" s="95" t="s">
        <v>64</v>
      </c>
      <c r="B17" s="929"/>
      <c r="C17" s="841"/>
      <c r="D17" s="841"/>
      <c r="E17" s="841"/>
      <c r="F17" s="841"/>
      <c r="G17" s="841"/>
      <c r="H17" s="930"/>
      <c r="I17" s="841"/>
      <c r="J17" s="841"/>
      <c r="K17" s="841"/>
      <c r="L17" s="841"/>
      <c r="M17" s="841"/>
      <c r="N17" s="841"/>
      <c r="O17" s="841"/>
      <c r="P17" s="841"/>
      <c r="Q17" s="841"/>
      <c r="R17" s="841"/>
      <c r="S17" s="841"/>
      <c r="T17" s="841"/>
      <c r="U17" s="841"/>
      <c r="V17" s="841"/>
      <c r="W17" s="841"/>
      <c r="X17" s="841"/>
      <c r="Y17" s="841"/>
      <c r="Z17" s="841"/>
      <c r="AA17" s="841"/>
      <c r="AB17" s="841"/>
      <c r="AC17" s="841"/>
      <c r="AD17" s="925"/>
      <c r="AE17" s="931"/>
    </row>
    <row r="18" spans="1:31" ht="15.75" thickBot="1">
      <c r="A18" s="66"/>
      <c r="B18" s="929"/>
      <c r="C18" s="841"/>
      <c r="D18" s="841"/>
      <c r="E18" s="841"/>
      <c r="F18" s="841"/>
      <c r="G18" s="841"/>
      <c r="H18" s="841"/>
      <c r="I18" s="841"/>
      <c r="J18" s="841"/>
      <c r="K18" s="841"/>
      <c r="L18" s="841"/>
      <c r="M18" s="841"/>
      <c r="N18" s="841"/>
      <c r="O18" s="841"/>
      <c r="P18" s="841"/>
      <c r="Q18" s="841"/>
      <c r="R18" s="841"/>
      <c r="S18" s="841"/>
      <c r="T18" s="841"/>
      <c r="U18" s="841"/>
      <c r="V18" s="841"/>
      <c r="W18" s="841"/>
      <c r="X18" s="841"/>
      <c r="Y18" s="841"/>
      <c r="Z18" s="841"/>
      <c r="AA18" s="841"/>
      <c r="AB18" s="841"/>
      <c r="AC18" s="841"/>
      <c r="AD18" s="841"/>
      <c r="AE18" s="931"/>
    </row>
    <row r="19" spans="1:31" ht="15.75" thickBot="1">
      <c r="A19" s="95" t="s">
        <v>65</v>
      </c>
      <c r="B19" s="932"/>
      <c r="C19" s="933"/>
      <c r="D19" s="933"/>
      <c r="E19" s="933"/>
      <c r="F19" s="933"/>
      <c r="G19" s="933"/>
      <c r="H19" s="933"/>
      <c r="I19" s="933"/>
      <c r="J19" s="933"/>
      <c r="K19" s="933"/>
      <c r="L19" s="933"/>
      <c r="M19" s="933"/>
      <c r="N19" s="933"/>
      <c r="O19" s="933"/>
      <c r="P19" s="933"/>
      <c r="Q19" s="933"/>
      <c r="R19" s="933"/>
      <c r="S19" s="933"/>
      <c r="T19" s="933"/>
      <c r="U19" s="933"/>
      <c r="V19" s="933"/>
      <c r="W19" s="933"/>
      <c r="X19" s="933"/>
      <c r="Y19" s="933"/>
      <c r="Z19" s="933"/>
      <c r="AA19" s="933"/>
      <c r="AB19" s="933"/>
      <c r="AC19" s="933"/>
      <c r="AD19" s="933"/>
      <c r="AE19" s="934"/>
    </row>
    <row r="21" spans="1:31">
      <c r="B21" s="839"/>
      <c r="C21" s="839"/>
      <c r="D21" s="839"/>
      <c r="E21" s="839"/>
      <c r="F21" s="839"/>
      <c r="G21" s="839"/>
      <c r="H21" s="839"/>
      <c r="I21" s="839"/>
      <c r="J21" s="839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FFFF"/>
  </sheetPr>
  <dimension ref="A1:AE22"/>
  <sheetViews>
    <sheetView zoomScaleNormal="100" workbookViewId="0">
      <selection activeCell="B2" sqref="B2"/>
    </sheetView>
  </sheetViews>
  <sheetFormatPr baseColWidth="10" defaultColWidth="9.140625" defaultRowHeight="15"/>
  <cols>
    <col min="1" max="1" width="9.5703125" style="43"/>
    <col min="2" max="31" width="3.85546875" style="43"/>
    <col min="32" max="1025" width="3.85546875"/>
  </cols>
  <sheetData>
    <row r="1" spans="1:31">
      <c r="A1" s="44" t="s">
        <v>63</v>
      </c>
      <c r="B1" s="167" t="s">
        <v>21</v>
      </c>
      <c r="C1" s="167" t="s">
        <v>116</v>
      </c>
      <c r="D1" s="167" t="s">
        <v>117</v>
      </c>
      <c r="E1" s="167" t="s">
        <v>118</v>
      </c>
      <c r="F1" s="167" t="s">
        <v>119</v>
      </c>
      <c r="G1" s="167" t="s">
        <v>120</v>
      </c>
      <c r="H1" s="167" t="s">
        <v>121</v>
      </c>
      <c r="I1" s="167" t="s">
        <v>122</v>
      </c>
      <c r="J1" s="167" t="s">
        <v>123</v>
      </c>
      <c r="K1" s="167" t="s">
        <v>124</v>
      </c>
      <c r="L1" s="167" t="s">
        <v>125</v>
      </c>
      <c r="M1" s="167" t="s">
        <v>126</v>
      </c>
      <c r="N1" s="167" t="s">
        <v>127</v>
      </c>
      <c r="O1" s="167" t="s">
        <v>128</v>
      </c>
      <c r="P1" s="167" t="s">
        <v>129</v>
      </c>
      <c r="Q1" s="167" t="s">
        <v>130</v>
      </c>
      <c r="R1" s="167" t="s">
        <v>131</v>
      </c>
      <c r="S1" s="167" t="s">
        <v>132</v>
      </c>
      <c r="T1" s="167" t="s">
        <v>133</v>
      </c>
      <c r="U1" s="167" t="s">
        <v>134</v>
      </c>
      <c r="V1" s="167" t="s">
        <v>135</v>
      </c>
      <c r="W1" s="167" t="s">
        <v>136</v>
      </c>
      <c r="X1" s="167" t="s">
        <v>137</v>
      </c>
      <c r="Y1" s="167" t="s">
        <v>138</v>
      </c>
      <c r="Z1" s="167" t="s">
        <v>139</v>
      </c>
      <c r="AA1" s="167" t="s">
        <v>140</v>
      </c>
      <c r="AB1" s="167" t="s">
        <v>141</v>
      </c>
      <c r="AC1" s="167" t="s">
        <v>142</v>
      </c>
      <c r="AD1" s="167" t="s">
        <v>143</v>
      </c>
      <c r="AE1" s="167" t="s">
        <v>144</v>
      </c>
    </row>
    <row r="2" spans="1:31">
      <c r="A2" s="44"/>
      <c r="B2" s="66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120"/>
    </row>
    <row r="3" spans="1:31" ht="15.75" thickBot="1">
      <c r="A3" s="182">
        <v>1.1000000000000001</v>
      </c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105"/>
    </row>
    <row r="4" spans="1:31" ht="15.75" thickBot="1">
      <c r="A4" s="66"/>
      <c r="B4" s="86"/>
      <c r="C4" s="87"/>
      <c r="D4" s="87"/>
      <c r="E4" s="87"/>
      <c r="F4" s="87"/>
      <c r="G4" s="92"/>
      <c r="H4" s="87"/>
      <c r="I4" s="87"/>
      <c r="J4" s="87"/>
      <c r="K4" s="87"/>
      <c r="L4" s="87"/>
      <c r="M4" s="87"/>
      <c r="N4" s="87"/>
      <c r="O4" s="87"/>
      <c r="P4" s="151"/>
      <c r="Q4" s="87"/>
      <c r="R4" s="87"/>
      <c r="S4" s="87"/>
      <c r="T4" s="87"/>
      <c r="U4" s="87"/>
      <c r="V4" s="151"/>
      <c r="W4" s="87"/>
      <c r="X4" s="87"/>
      <c r="Y4" s="87"/>
      <c r="Z4" s="87"/>
      <c r="AA4" s="87"/>
      <c r="AB4" s="349"/>
      <c r="AC4" s="783"/>
      <c r="AD4" s="106"/>
      <c r="AE4" s="105"/>
    </row>
    <row r="5" spans="1:31" ht="15.75" thickBot="1">
      <c r="A5" s="182">
        <v>1</v>
      </c>
      <c r="B5" s="86"/>
      <c r="C5" s="87"/>
      <c r="D5" s="87"/>
      <c r="E5" s="87"/>
      <c r="F5" s="105"/>
      <c r="G5" s="220">
        <v>1</v>
      </c>
      <c r="H5" s="106"/>
      <c r="I5" s="87"/>
      <c r="J5" s="87"/>
      <c r="K5" s="87"/>
      <c r="L5" s="105"/>
      <c r="M5" s="220">
        <v>1</v>
      </c>
      <c r="N5" s="106"/>
      <c r="O5" s="87"/>
      <c r="P5" s="87"/>
      <c r="Q5" s="87"/>
      <c r="R5" s="105"/>
      <c r="S5" s="220">
        <v>1</v>
      </c>
      <c r="T5" s="106"/>
      <c r="U5" s="87"/>
      <c r="V5" s="87"/>
      <c r="W5" s="87"/>
      <c r="X5" s="105"/>
      <c r="Y5" s="220">
        <v>1</v>
      </c>
      <c r="Z5" s="106"/>
      <c r="AA5" s="87"/>
      <c r="AB5" s="136"/>
      <c r="AC5" s="783"/>
      <c r="AD5" s="106"/>
      <c r="AE5" s="105"/>
    </row>
    <row r="6" spans="1:31">
      <c r="A6" s="66"/>
      <c r="B6" s="86"/>
      <c r="C6" s="87"/>
      <c r="D6" s="87"/>
      <c r="E6" s="87"/>
      <c r="F6" s="105"/>
      <c r="G6" s="221"/>
      <c r="H6" s="106"/>
      <c r="I6" s="87"/>
      <c r="J6" s="87"/>
      <c r="K6" s="87"/>
      <c r="L6" s="105"/>
      <c r="M6" s="221"/>
      <c r="N6" s="106"/>
      <c r="O6" s="87"/>
      <c r="P6" s="87"/>
      <c r="Q6" s="87"/>
      <c r="R6" s="105"/>
      <c r="S6" s="221"/>
      <c r="T6" s="106"/>
      <c r="U6" s="87"/>
      <c r="V6" s="87"/>
      <c r="W6" s="87"/>
      <c r="X6" s="105"/>
      <c r="Y6" s="221"/>
      <c r="Z6" s="106"/>
      <c r="AA6" s="87"/>
      <c r="AB6" s="136"/>
      <c r="AC6" s="783"/>
      <c r="AD6" s="106"/>
      <c r="AE6" s="105"/>
    </row>
    <row r="7" spans="1:31" ht="15.75" thickBot="1">
      <c r="A7" s="66"/>
      <c r="B7" s="86"/>
      <c r="C7" s="87"/>
      <c r="D7" s="87"/>
      <c r="E7" s="87"/>
      <c r="F7" s="109"/>
      <c r="G7" s="221"/>
      <c r="H7" s="91"/>
      <c r="I7" s="87"/>
      <c r="J7" s="87"/>
      <c r="K7" s="87"/>
      <c r="L7" s="109"/>
      <c r="M7" s="221"/>
      <c r="N7" s="91"/>
      <c r="O7" s="87"/>
      <c r="P7" s="87"/>
      <c r="Q7" s="87"/>
      <c r="R7" s="109"/>
      <c r="S7" s="221"/>
      <c r="T7" s="91"/>
      <c r="U7" s="87"/>
      <c r="V7" s="87"/>
      <c r="W7" s="87"/>
      <c r="X7" s="109"/>
      <c r="Y7" s="221"/>
      <c r="Z7" s="91"/>
      <c r="AA7" s="87"/>
      <c r="AB7" s="136"/>
      <c r="AC7" s="783"/>
      <c r="AD7" s="106"/>
      <c r="AE7" s="105"/>
    </row>
    <row r="8" spans="1:31" ht="15.75" thickBot="1">
      <c r="A8" s="182">
        <v>0.85</v>
      </c>
      <c r="B8" s="86"/>
      <c r="C8" s="87"/>
      <c r="D8" s="87"/>
      <c r="E8" s="105"/>
      <c r="F8" s="222">
        <v>1</v>
      </c>
      <c r="G8" s="223"/>
      <c r="H8" s="224">
        <v>1</v>
      </c>
      <c r="I8" s="106"/>
      <c r="J8" s="87"/>
      <c r="K8" s="105"/>
      <c r="L8" s="222">
        <v>1</v>
      </c>
      <c r="M8" s="223"/>
      <c r="N8" s="224">
        <v>1</v>
      </c>
      <c r="O8" s="106"/>
      <c r="P8" s="87"/>
      <c r="Q8" s="105"/>
      <c r="R8" s="222">
        <v>1</v>
      </c>
      <c r="S8" s="223"/>
      <c r="T8" s="224">
        <v>1</v>
      </c>
      <c r="U8" s="106"/>
      <c r="V8" s="87"/>
      <c r="W8" s="105"/>
      <c r="X8" s="222">
        <v>1</v>
      </c>
      <c r="Y8" s="223"/>
      <c r="Z8" s="224">
        <v>1</v>
      </c>
      <c r="AA8" s="106"/>
      <c r="AB8" s="136"/>
      <c r="AC8" s="784"/>
      <c r="AD8" s="106"/>
      <c r="AE8" s="105"/>
    </row>
    <row r="9" spans="1:31">
      <c r="A9" s="66"/>
      <c r="B9" s="86"/>
      <c r="C9" s="87"/>
      <c r="D9" s="87"/>
      <c r="E9" s="105"/>
      <c r="F9" s="225"/>
      <c r="G9" s="223"/>
      <c r="H9" s="226"/>
      <c r="I9" s="106"/>
      <c r="J9" s="87"/>
      <c r="K9" s="105"/>
      <c r="L9" s="225"/>
      <c r="M9" s="223"/>
      <c r="N9" s="226"/>
      <c r="O9" s="106"/>
      <c r="P9" s="87"/>
      <c r="Q9" s="105"/>
      <c r="R9" s="225"/>
      <c r="S9" s="223"/>
      <c r="T9" s="226"/>
      <c r="U9" s="106"/>
      <c r="V9" s="87"/>
      <c r="W9" s="105"/>
      <c r="X9" s="225"/>
      <c r="Y9" s="223"/>
      <c r="Z9" s="226"/>
      <c r="AA9" s="106"/>
      <c r="AB9" s="136"/>
      <c r="AC9" s="784"/>
      <c r="AD9" s="106"/>
      <c r="AE9" s="105"/>
    </row>
    <row r="10" spans="1:31" ht="15.75" thickBot="1">
      <c r="A10" s="66"/>
      <c r="B10" s="86"/>
      <c r="C10" s="87"/>
      <c r="D10" s="87"/>
      <c r="E10" s="109"/>
      <c r="F10" s="225"/>
      <c r="G10" s="223"/>
      <c r="H10" s="226"/>
      <c r="I10" s="91"/>
      <c r="J10" s="87"/>
      <c r="K10" s="109"/>
      <c r="L10" s="225"/>
      <c r="M10" s="223"/>
      <c r="N10" s="226"/>
      <c r="O10" s="91"/>
      <c r="P10" s="87"/>
      <c r="Q10" s="109"/>
      <c r="R10" s="225"/>
      <c r="S10" s="223"/>
      <c r="T10" s="226"/>
      <c r="U10" s="91"/>
      <c r="V10" s="87"/>
      <c r="W10" s="109"/>
      <c r="X10" s="225"/>
      <c r="Y10" s="223"/>
      <c r="Z10" s="226"/>
      <c r="AA10" s="91"/>
      <c r="AB10" s="136"/>
      <c r="AC10" s="784"/>
      <c r="AD10" s="106"/>
      <c r="AE10" s="105"/>
    </row>
    <row r="11" spans="1:31" ht="15.75" thickBot="1">
      <c r="A11" s="182">
        <v>0.7</v>
      </c>
      <c r="B11" s="86"/>
      <c r="C11" s="87"/>
      <c r="D11" s="87"/>
      <c r="E11" s="222">
        <v>1</v>
      </c>
      <c r="F11" s="223"/>
      <c r="G11" s="223"/>
      <c r="H11" s="223"/>
      <c r="I11" s="224">
        <v>1</v>
      </c>
      <c r="J11" s="107"/>
      <c r="K11" s="222">
        <v>1</v>
      </c>
      <c r="L11" s="223"/>
      <c r="M11" s="223"/>
      <c r="N11" s="223"/>
      <c r="O11" s="224">
        <v>1</v>
      </c>
      <c r="P11" s="107"/>
      <c r="Q11" s="222">
        <v>1</v>
      </c>
      <c r="R11" s="223"/>
      <c r="S11" s="223"/>
      <c r="T11" s="223"/>
      <c r="U11" s="224">
        <v>1</v>
      </c>
      <c r="V11" s="107"/>
      <c r="W11" s="222">
        <v>1</v>
      </c>
      <c r="X11" s="223"/>
      <c r="Y11" s="223"/>
      <c r="Z11" s="223"/>
      <c r="AA11" s="224">
        <v>1</v>
      </c>
      <c r="AB11" s="419"/>
      <c r="AC11" s="784"/>
      <c r="AD11" s="106"/>
      <c r="AE11" s="105"/>
    </row>
    <row r="12" spans="1:31" ht="15.75" thickBot="1">
      <c r="A12" s="66"/>
      <c r="B12" s="91"/>
      <c r="C12" s="92"/>
      <c r="D12" s="92"/>
      <c r="E12" s="225"/>
      <c r="F12" s="223"/>
      <c r="G12" s="223"/>
      <c r="H12" s="223"/>
      <c r="I12" s="226"/>
      <c r="J12" s="110"/>
      <c r="K12" s="225"/>
      <c r="L12" s="223"/>
      <c r="M12" s="223"/>
      <c r="N12" s="223"/>
      <c r="O12" s="226"/>
      <c r="P12" s="110"/>
      <c r="Q12" s="225"/>
      <c r="R12" s="223"/>
      <c r="S12" s="223"/>
      <c r="T12" s="223"/>
      <c r="U12" s="226"/>
      <c r="V12" s="110"/>
      <c r="W12" s="225"/>
      <c r="X12" s="223"/>
      <c r="Y12" s="223"/>
      <c r="Z12" s="223"/>
      <c r="AA12" s="226"/>
      <c r="AB12" s="420"/>
      <c r="AC12" s="785"/>
      <c r="AD12" s="139"/>
      <c r="AE12" s="109"/>
    </row>
    <row r="13" spans="1:31" ht="15.75" thickBot="1">
      <c r="A13" s="182">
        <v>0.6</v>
      </c>
      <c r="B13" s="227">
        <v>1</v>
      </c>
      <c r="C13" s="228">
        <v>2</v>
      </c>
      <c r="D13" s="228">
        <v>3</v>
      </c>
      <c r="E13" s="223"/>
      <c r="F13" s="223"/>
      <c r="G13" s="223"/>
      <c r="H13" s="223"/>
      <c r="I13" s="223"/>
      <c r="J13" s="228"/>
      <c r="K13" s="223"/>
      <c r="L13" s="223"/>
      <c r="M13" s="228"/>
      <c r="N13" s="223"/>
      <c r="O13" s="223"/>
      <c r="P13" s="223"/>
      <c r="Q13" s="223"/>
      <c r="R13" s="223"/>
      <c r="S13" s="228"/>
      <c r="T13" s="223"/>
      <c r="U13" s="223"/>
      <c r="V13" s="223"/>
      <c r="W13" s="223"/>
      <c r="X13" s="223"/>
      <c r="Y13" s="228"/>
      <c r="Z13" s="223"/>
      <c r="AA13" s="223"/>
      <c r="AB13" s="223"/>
      <c r="AC13" s="786"/>
      <c r="AD13" s="228"/>
      <c r="AE13" s="229"/>
    </row>
    <row r="14" spans="1:31">
      <c r="A14" s="66"/>
      <c r="B14" s="230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6"/>
    </row>
    <row r="15" spans="1:31">
      <c r="A15" s="66"/>
      <c r="B15" s="230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6"/>
    </row>
    <row r="16" spans="1:31">
      <c r="A16" s="95" t="s">
        <v>64</v>
      </c>
      <c r="B16" s="230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6"/>
    </row>
    <row r="17" spans="1:31">
      <c r="A17" s="66"/>
      <c r="B17" s="230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6"/>
    </row>
    <row r="18" spans="1:31">
      <c r="A18" s="95" t="s">
        <v>65</v>
      </c>
      <c r="B18" s="231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3"/>
    </row>
    <row r="19" spans="1:31" ht="15.75" thickBot="1">
      <c r="B19"/>
      <c r="C19"/>
      <c r="D19"/>
      <c r="E19"/>
      <c r="F19"/>
      <c r="G19"/>
      <c r="H19"/>
      <c r="I19"/>
      <c r="J19"/>
      <c r="K19"/>
      <c r="L19"/>
    </row>
    <row r="20" spans="1:31" ht="15.75" thickBot="1">
      <c r="B20" s="330" t="s">
        <v>148</v>
      </c>
      <c r="C20" s="331"/>
      <c r="D20" s="331"/>
      <c r="E20" s="331"/>
      <c r="F20" s="331"/>
      <c r="G20" s="331"/>
      <c r="H20" s="331"/>
      <c r="I20" s="331"/>
      <c r="J20" s="331"/>
      <c r="K20" s="331"/>
      <c r="L20" s="332"/>
      <c r="O20" s="126"/>
      <c r="P20" s="126"/>
      <c r="Q20" s="96" t="s">
        <v>230</v>
      </c>
      <c r="R20" s="96"/>
      <c r="S20" s="157"/>
      <c r="T20" s="717"/>
    </row>
    <row r="21" spans="1:31">
      <c r="B21" s="333" t="s">
        <v>149</v>
      </c>
      <c r="C21" s="334"/>
      <c r="D21" s="334"/>
      <c r="E21" s="334"/>
      <c r="F21" s="334"/>
      <c r="G21" s="334"/>
      <c r="H21" s="334"/>
      <c r="I21" s="334"/>
      <c r="J21" s="334"/>
      <c r="K21" s="334"/>
      <c r="L21" s="335"/>
    </row>
    <row r="22" spans="1:31">
      <c r="B22" s="336"/>
      <c r="C22" s="337"/>
      <c r="D22" s="337"/>
      <c r="E22" s="337"/>
      <c r="F22" s="337"/>
      <c r="G22" s="337"/>
      <c r="H22" s="337"/>
      <c r="I22" s="337"/>
      <c r="J22" s="337"/>
      <c r="K22" s="337"/>
      <c r="L22" s="338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FFFF"/>
  </sheetPr>
  <dimension ref="A1:AE21"/>
  <sheetViews>
    <sheetView zoomScaleNormal="100" workbookViewId="0">
      <selection activeCell="B2" sqref="B2"/>
    </sheetView>
  </sheetViews>
  <sheetFormatPr baseColWidth="10" defaultColWidth="9.140625" defaultRowHeight="15"/>
  <cols>
    <col min="1" max="1" width="9.5703125" style="43"/>
    <col min="2" max="31" width="3.85546875" style="43"/>
    <col min="32" max="1025" width="3.85546875"/>
  </cols>
  <sheetData>
    <row r="1" spans="1:31">
      <c r="A1" s="44" t="s">
        <v>63</v>
      </c>
      <c r="B1" s="168" t="s">
        <v>21</v>
      </c>
      <c r="C1" s="168" t="s">
        <v>116</v>
      </c>
      <c r="D1" s="168" t="s">
        <v>117</v>
      </c>
      <c r="E1" s="168" t="s">
        <v>118</v>
      </c>
      <c r="F1" s="168" t="s">
        <v>119</v>
      </c>
      <c r="G1" s="168" t="s">
        <v>120</v>
      </c>
      <c r="H1" s="168" t="s">
        <v>121</v>
      </c>
      <c r="I1" s="168" t="s">
        <v>122</v>
      </c>
      <c r="J1" s="168" t="s">
        <v>123</v>
      </c>
      <c r="K1" s="168" t="s">
        <v>124</v>
      </c>
      <c r="L1" s="168" t="s">
        <v>125</v>
      </c>
      <c r="M1" s="168" t="s">
        <v>126</v>
      </c>
      <c r="N1" s="168" t="s">
        <v>127</v>
      </c>
      <c r="O1" s="168" t="s">
        <v>128</v>
      </c>
      <c r="P1" s="168" t="s">
        <v>129</v>
      </c>
      <c r="Q1" s="168" t="s">
        <v>130</v>
      </c>
      <c r="R1" s="168" t="s">
        <v>131</v>
      </c>
      <c r="S1" s="168" t="s">
        <v>132</v>
      </c>
      <c r="T1" s="168" t="s">
        <v>133</v>
      </c>
      <c r="U1" s="168" t="s">
        <v>134</v>
      </c>
      <c r="V1" s="168" t="s">
        <v>135</v>
      </c>
      <c r="W1" s="168" t="s">
        <v>136</v>
      </c>
      <c r="X1" s="168" t="s">
        <v>137</v>
      </c>
      <c r="Y1" s="168" t="s">
        <v>138</v>
      </c>
      <c r="Z1" s="168" t="s">
        <v>139</v>
      </c>
      <c r="AA1" s="168" t="s">
        <v>140</v>
      </c>
      <c r="AB1" s="168" t="s">
        <v>141</v>
      </c>
      <c r="AC1" s="168" t="s">
        <v>142</v>
      </c>
      <c r="AD1" s="168" t="s">
        <v>143</v>
      </c>
      <c r="AE1" s="168" t="s">
        <v>144</v>
      </c>
    </row>
    <row r="2" spans="1:31">
      <c r="A2" s="126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6"/>
    </row>
    <row r="3" spans="1:31">
      <c r="A3" s="169">
        <v>1.1000000000000001</v>
      </c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105"/>
    </row>
    <row r="4" spans="1:31">
      <c r="A4" s="51"/>
      <c r="B4" s="86"/>
      <c r="C4" s="87"/>
      <c r="D4" s="87"/>
      <c r="E4" s="87"/>
      <c r="F4" s="87"/>
      <c r="G4" s="87"/>
      <c r="H4" s="87"/>
      <c r="I4" s="87"/>
      <c r="J4" s="92"/>
      <c r="K4" s="87"/>
      <c r="L4" s="87"/>
      <c r="M4" s="87"/>
      <c r="N4" s="87"/>
      <c r="O4" s="87"/>
      <c r="P4" s="87"/>
      <c r="Q4" s="92"/>
      <c r="R4" s="87"/>
      <c r="S4" s="87"/>
      <c r="T4" s="87"/>
      <c r="U4" s="87"/>
      <c r="V4" s="87"/>
      <c r="W4" s="87"/>
      <c r="X4" s="92"/>
      <c r="Y4" s="87"/>
      <c r="Z4" s="87"/>
      <c r="AA4" s="87"/>
      <c r="AB4" s="87"/>
      <c r="AC4" s="92"/>
      <c r="AD4" s="87"/>
      <c r="AE4" s="105"/>
    </row>
    <row r="5" spans="1:31">
      <c r="A5" s="169">
        <v>1</v>
      </c>
      <c r="B5" s="86"/>
      <c r="C5" s="87"/>
      <c r="D5" s="87"/>
      <c r="E5" s="87"/>
      <c r="F5" s="87"/>
      <c r="G5" s="87"/>
      <c r="H5" s="87"/>
      <c r="I5" s="105"/>
      <c r="J5" s="234">
        <v>1</v>
      </c>
      <c r="K5" s="106"/>
      <c r="L5" s="87"/>
      <c r="M5" s="87"/>
      <c r="N5" s="87"/>
      <c r="O5" s="87"/>
      <c r="P5" s="105"/>
      <c r="Q5" s="234">
        <v>1</v>
      </c>
      <c r="R5" s="106"/>
      <c r="S5" s="87"/>
      <c r="T5" s="87"/>
      <c r="U5" s="87"/>
      <c r="V5" s="87"/>
      <c r="W5" s="105"/>
      <c r="X5" s="234">
        <v>1</v>
      </c>
      <c r="Y5" s="106"/>
      <c r="Z5" s="87"/>
      <c r="AA5" s="87"/>
      <c r="AB5" s="105"/>
      <c r="AC5" s="234">
        <v>1</v>
      </c>
      <c r="AD5" s="106"/>
      <c r="AE5" s="105"/>
    </row>
    <row r="6" spans="1:31">
      <c r="A6" s="66"/>
      <c r="B6" s="86"/>
      <c r="C6" s="87"/>
      <c r="D6" s="87"/>
      <c r="E6" s="87"/>
      <c r="F6" s="87"/>
      <c r="G6" s="87"/>
      <c r="H6" s="87"/>
      <c r="I6" s="105"/>
      <c r="J6" s="235"/>
      <c r="K6" s="106"/>
      <c r="L6" s="87"/>
      <c r="M6" s="87"/>
      <c r="N6" s="87"/>
      <c r="O6" s="87"/>
      <c r="P6" s="105"/>
      <c r="Q6" s="235"/>
      <c r="R6" s="106"/>
      <c r="S6" s="87"/>
      <c r="T6" s="87"/>
      <c r="U6" s="87"/>
      <c r="V6" s="87"/>
      <c r="W6" s="105"/>
      <c r="X6" s="235"/>
      <c r="Y6" s="106"/>
      <c r="Z6" s="87"/>
      <c r="AA6" s="87"/>
      <c r="AB6" s="105"/>
      <c r="AC6" s="235"/>
      <c r="AD6" s="106"/>
      <c r="AE6" s="105"/>
    </row>
    <row r="7" spans="1:31">
      <c r="A7" s="51"/>
      <c r="B7" s="86"/>
      <c r="C7" s="87"/>
      <c r="D7" s="87"/>
      <c r="E7" s="87"/>
      <c r="F7" s="87"/>
      <c r="G7" s="87"/>
      <c r="H7" s="92"/>
      <c r="I7" s="109"/>
      <c r="J7" s="235"/>
      <c r="K7" s="106"/>
      <c r="L7" s="87"/>
      <c r="M7" s="87"/>
      <c r="N7" s="87"/>
      <c r="O7" s="92"/>
      <c r="P7" s="109"/>
      <c r="Q7" s="235"/>
      <c r="R7" s="106"/>
      <c r="S7" s="87"/>
      <c r="T7" s="87"/>
      <c r="U7" s="87"/>
      <c r="V7" s="92"/>
      <c r="W7" s="109"/>
      <c r="X7" s="235"/>
      <c r="Y7" s="106"/>
      <c r="Z7" s="87"/>
      <c r="AA7" s="87"/>
      <c r="AB7" s="109"/>
      <c r="AC7" s="235"/>
      <c r="AD7" s="106"/>
      <c r="AE7" s="105"/>
    </row>
    <row r="8" spans="1:31">
      <c r="A8" s="169">
        <v>0.85</v>
      </c>
      <c r="B8" s="86"/>
      <c r="C8" s="87"/>
      <c r="D8" s="87"/>
      <c r="E8" s="87"/>
      <c r="F8" s="87"/>
      <c r="G8" s="105"/>
      <c r="H8" s="236">
        <v>1</v>
      </c>
      <c r="I8" s="237">
        <v>2</v>
      </c>
      <c r="J8" s="238"/>
      <c r="K8" s="106"/>
      <c r="L8" s="87"/>
      <c r="M8" s="87"/>
      <c r="N8" s="105"/>
      <c r="O8" s="236">
        <v>1</v>
      </c>
      <c r="P8" s="237">
        <v>2</v>
      </c>
      <c r="Q8" s="238"/>
      <c r="R8" s="106"/>
      <c r="S8" s="87"/>
      <c r="T8" s="87"/>
      <c r="U8" s="105"/>
      <c r="V8" s="236">
        <v>1</v>
      </c>
      <c r="W8" s="237">
        <v>2</v>
      </c>
      <c r="X8" s="238"/>
      <c r="Y8" s="106"/>
      <c r="Z8" s="87"/>
      <c r="AA8" s="105"/>
      <c r="AB8" s="236">
        <v>1</v>
      </c>
      <c r="AC8" s="238"/>
      <c r="AD8" s="106"/>
      <c r="AE8" s="105"/>
    </row>
    <row r="9" spans="1:31">
      <c r="A9" s="66"/>
      <c r="B9" s="86"/>
      <c r="C9" s="87"/>
      <c r="D9" s="87"/>
      <c r="E9" s="87"/>
      <c r="F9" s="87"/>
      <c r="G9" s="105"/>
      <c r="H9" s="239"/>
      <c r="I9" s="240"/>
      <c r="J9" s="238"/>
      <c r="K9" s="106"/>
      <c r="L9" s="87"/>
      <c r="M9" s="87"/>
      <c r="N9" s="105"/>
      <c r="O9" s="239"/>
      <c r="P9" s="240"/>
      <c r="Q9" s="238"/>
      <c r="R9" s="106"/>
      <c r="S9" s="87"/>
      <c r="T9" s="87"/>
      <c r="U9" s="105"/>
      <c r="V9" s="239"/>
      <c r="W9" s="240"/>
      <c r="X9" s="238"/>
      <c r="Y9" s="106"/>
      <c r="Z9" s="87"/>
      <c r="AA9" s="105"/>
      <c r="AB9" s="239"/>
      <c r="AC9" s="238"/>
      <c r="AD9" s="106"/>
      <c r="AE9" s="105"/>
    </row>
    <row r="10" spans="1:31">
      <c r="A10" s="51"/>
      <c r="B10" s="86"/>
      <c r="C10" s="87"/>
      <c r="D10" s="87"/>
      <c r="E10" s="87"/>
      <c r="F10" s="92"/>
      <c r="G10" s="109"/>
      <c r="H10" s="239"/>
      <c r="I10" s="240"/>
      <c r="J10" s="238"/>
      <c r="K10" s="106"/>
      <c r="L10" s="87"/>
      <c r="M10" s="92"/>
      <c r="N10" s="109"/>
      <c r="O10" s="239"/>
      <c r="P10" s="240"/>
      <c r="Q10" s="238"/>
      <c r="R10" s="106"/>
      <c r="S10" s="87"/>
      <c r="T10" s="92"/>
      <c r="U10" s="109"/>
      <c r="V10" s="239"/>
      <c r="W10" s="240"/>
      <c r="X10" s="238"/>
      <c r="Y10" s="106"/>
      <c r="Z10" s="87"/>
      <c r="AA10" s="109"/>
      <c r="AB10" s="239"/>
      <c r="AC10" s="238"/>
      <c r="AD10" s="106"/>
      <c r="AE10" s="105"/>
    </row>
    <row r="11" spans="1:31">
      <c r="A11" s="169">
        <v>0.7</v>
      </c>
      <c r="B11" s="86"/>
      <c r="C11" s="87"/>
      <c r="D11" s="87"/>
      <c r="E11" s="105"/>
      <c r="F11" s="236">
        <v>1</v>
      </c>
      <c r="G11" s="237">
        <v>2</v>
      </c>
      <c r="H11" s="240"/>
      <c r="I11" s="240"/>
      <c r="J11" s="238"/>
      <c r="K11" s="106"/>
      <c r="L11" s="105"/>
      <c r="M11" s="236">
        <v>1</v>
      </c>
      <c r="N11" s="237">
        <v>2</v>
      </c>
      <c r="O11" s="240"/>
      <c r="P11" s="240"/>
      <c r="Q11" s="238"/>
      <c r="R11" s="106"/>
      <c r="S11" s="105"/>
      <c r="T11" s="236">
        <v>1</v>
      </c>
      <c r="U11" s="237">
        <v>2</v>
      </c>
      <c r="V11" s="240"/>
      <c r="W11" s="240"/>
      <c r="X11" s="238"/>
      <c r="Y11" s="106"/>
      <c r="Z11" s="105"/>
      <c r="AA11" s="236">
        <v>1</v>
      </c>
      <c r="AB11" s="240"/>
      <c r="AC11" s="238"/>
      <c r="AD11" s="106"/>
      <c r="AE11" s="105"/>
    </row>
    <row r="12" spans="1:31">
      <c r="A12" s="51"/>
      <c r="B12" s="91"/>
      <c r="C12" s="92"/>
      <c r="D12" s="92"/>
      <c r="E12" s="109"/>
      <c r="F12" s="239"/>
      <c r="G12" s="240"/>
      <c r="H12" s="240"/>
      <c r="I12" s="240"/>
      <c r="J12" s="238"/>
      <c r="K12" s="241"/>
      <c r="L12" s="109"/>
      <c r="M12" s="239"/>
      <c r="N12" s="240"/>
      <c r="O12" s="240"/>
      <c r="P12" s="240"/>
      <c r="Q12" s="238"/>
      <c r="R12" s="241"/>
      <c r="S12" s="109"/>
      <c r="T12" s="239"/>
      <c r="U12" s="240"/>
      <c r="V12" s="240"/>
      <c r="W12" s="240"/>
      <c r="X12" s="238"/>
      <c r="Y12" s="241"/>
      <c r="Z12" s="109"/>
      <c r="AA12" s="239"/>
      <c r="AB12" s="240"/>
      <c r="AC12" s="238"/>
      <c r="AD12" s="91"/>
      <c r="AE12" s="109"/>
    </row>
    <row r="13" spans="1:31">
      <c r="A13" s="169">
        <v>0.6</v>
      </c>
      <c r="B13" s="242">
        <v>1</v>
      </c>
      <c r="C13" s="237">
        <v>2</v>
      </c>
      <c r="D13" s="237">
        <v>3</v>
      </c>
      <c r="E13" s="237">
        <v>4</v>
      </c>
      <c r="F13" s="240"/>
      <c r="G13" s="240"/>
      <c r="H13" s="240"/>
      <c r="I13" s="240"/>
      <c r="J13" s="238"/>
      <c r="K13" s="103"/>
      <c r="L13" s="236">
        <v>1</v>
      </c>
      <c r="M13" s="240"/>
      <c r="N13" s="240"/>
      <c r="O13" s="240"/>
      <c r="P13" s="240"/>
      <c r="Q13" s="238"/>
      <c r="R13" s="103"/>
      <c r="S13" s="236">
        <v>1</v>
      </c>
      <c r="T13" s="240"/>
      <c r="U13" s="240"/>
      <c r="V13" s="240"/>
      <c r="W13" s="240"/>
      <c r="X13" s="238"/>
      <c r="Y13" s="103"/>
      <c r="Z13" s="236">
        <v>1</v>
      </c>
      <c r="AA13" s="240"/>
      <c r="AB13" s="240"/>
      <c r="AC13" s="240"/>
      <c r="AD13" s="237">
        <v>1</v>
      </c>
      <c r="AE13" s="243">
        <v>2</v>
      </c>
    </row>
    <row r="14" spans="1:31">
      <c r="A14" s="66"/>
      <c r="B14" s="244"/>
      <c r="C14" s="240"/>
      <c r="D14" s="240"/>
      <c r="E14" s="240"/>
      <c r="F14" s="240"/>
      <c r="G14" s="240"/>
      <c r="H14" s="240"/>
      <c r="I14" s="240"/>
      <c r="J14" s="238"/>
      <c r="K14" s="107"/>
      <c r="L14" s="239"/>
      <c r="M14" s="240"/>
      <c r="N14" s="240"/>
      <c r="O14" s="240"/>
      <c r="P14" s="240"/>
      <c r="Q14" s="238"/>
      <c r="R14" s="107"/>
      <c r="S14" s="239"/>
      <c r="T14" s="240"/>
      <c r="U14" s="240"/>
      <c r="V14" s="240"/>
      <c r="W14" s="240"/>
      <c r="X14" s="238"/>
      <c r="Y14" s="107"/>
      <c r="Z14" s="239"/>
      <c r="AA14" s="240"/>
      <c r="AB14" s="240"/>
      <c r="AC14" s="240"/>
      <c r="AD14" s="240"/>
      <c r="AE14" s="238"/>
    </row>
    <row r="15" spans="1:31">
      <c r="A15" s="245"/>
      <c r="B15" s="244"/>
      <c r="C15" s="240"/>
      <c r="D15" s="240"/>
      <c r="E15" s="240"/>
      <c r="F15" s="240"/>
      <c r="G15" s="240"/>
      <c r="H15" s="240"/>
      <c r="I15" s="240"/>
      <c r="J15" s="238"/>
      <c r="K15" s="110"/>
      <c r="L15" s="239"/>
      <c r="M15" s="240"/>
      <c r="N15" s="240"/>
      <c r="O15" s="240"/>
      <c r="P15" s="240"/>
      <c r="Q15" s="238"/>
      <c r="R15" s="110"/>
      <c r="S15" s="239"/>
      <c r="T15" s="240"/>
      <c r="U15" s="240"/>
      <c r="V15" s="240"/>
      <c r="W15" s="240"/>
      <c r="X15" s="238"/>
      <c r="Y15" s="110"/>
      <c r="Z15" s="239"/>
      <c r="AA15" s="240"/>
      <c r="AB15" s="240"/>
      <c r="AC15" s="240"/>
      <c r="AD15" s="240"/>
      <c r="AE15" s="238"/>
    </row>
    <row r="16" spans="1:31">
      <c r="A16" s="64" t="s">
        <v>64</v>
      </c>
      <c r="B16" s="244"/>
      <c r="C16" s="240"/>
      <c r="D16" s="240"/>
      <c r="E16" s="240"/>
      <c r="F16" s="240"/>
      <c r="G16" s="240"/>
      <c r="H16" s="240"/>
      <c r="I16" s="240"/>
      <c r="J16" s="240"/>
      <c r="K16" s="237">
        <v>1</v>
      </c>
      <c r="L16" s="240"/>
      <c r="M16" s="240"/>
      <c r="N16" s="240"/>
      <c r="O16" s="240"/>
      <c r="P16" s="240"/>
      <c r="Q16" s="240"/>
      <c r="R16" s="237">
        <v>1</v>
      </c>
      <c r="S16" s="240"/>
      <c r="T16" s="240"/>
      <c r="U16" s="240"/>
      <c r="V16" s="240"/>
      <c r="W16" s="240"/>
      <c r="X16" s="240"/>
      <c r="Y16" s="237">
        <v>1</v>
      </c>
      <c r="Z16" s="240"/>
      <c r="AA16" s="240"/>
      <c r="AB16" s="240"/>
      <c r="AC16" s="240"/>
      <c r="AD16" s="240"/>
      <c r="AE16" s="238"/>
    </row>
    <row r="17" spans="1:31">
      <c r="A17" s="66"/>
      <c r="B17" s="244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38"/>
    </row>
    <row r="18" spans="1:31">
      <c r="A18" s="126" t="s">
        <v>65</v>
      </c>
      <c r="B18" s="246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8"/>
    </row>
    <row r="19" spans="1:31" ht="15.75" thickBot="1">
      <c r="B19"/>
    </row>
    <row r="20" spans="1:31" ht="15.75" thickBot="1">
      <c r="B20" s="339" t="s">
        <v>150</v>
      </c>
      <c r="C20" s="340"/>
      <c r="D20" s="340"/>
      <c r="E20" s="340"/>
      <c r="F20" s="340"/>
      <c r="G20" s="340"/>
      <c r="H20" s="340"/>
      <c r="I20" s="340"/>
      <c r="J20" s="340"/>
      <c r="K20" s="340"/>
      <c r="L20" s="340"/>
      <c r="M20" s="341"/>
      <c r="P20" s="126"/>
      <c r="Q20" s="126"/>
      <c r="R20" s="96" t="s">
        <v>230</v>
      </c>
      <c r="S20" s="96"/>
      <c r="T20" s="157"/>
      <c r="U20" s="717"/>
    </row>
    <row r="21" spans="1:31" ht="15.75" thickBot="1">
      <c r="B21" s="342" t="s">
        <v>151</v>
      </c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4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FFFF"/>
  </sheetPr>
  <dimension ref="A1:AE22"/>
  <sheetViews>
    <sheetView zoomScaleNormal="100" workbookViewId="0">
      <selection activeCell="B2" sqref="B2"/>
    </sheetView>
  </sheetViews>
  <sheetFormatPr baseColWidth="10" defaultColWidth="9.140625" defaultRowHeight="15"/>
  <cols>
    <col min="1" max="1" width="9.5703125" style="43"/>
    <col min="2" max="31" width="3.85546875" style="43"/>
    <col min="32" max="1025" width="3.85546875"/>
  </cols>
  <sheetData>
    <row r="1" spans="1:31">
      <c r="A1" s="44" t="s">
        <v>63</v>
      </c>
      <c r="B1" s="167" t="s">
        <v>21</v>
      </c>
      <c r="C1" s="167" t="s">
        <v>116</v>
      </c>
      <c r="D1" s="167" t="s">
        <v>117</v>
      </c>
      <c r="E1" s="167" t="s">
        <v>118</v>
      </c>
      <c r="F1" s="167" t="s">
        <v>119</v>
      </c>
      <c r="G1" s="167" t="s">
        <v>120</v>
      </c>
      <c r="H1" s="167" t="s">
        <v>121</v>
      </c>
      <c r="I1" s="167" t="s">
        <v>122</v>
      </c>
      <c r="J1" s="167" t="s">
        <v>123</v>
      </c>
      <c r="K1" s="167" t="s">
        <v>124</v>
      </c>
      <c r="L1" s="167" t="s">
        <v>125</v>
      </c>
      <c r="M1" s="167" t="s">
        <v>126</v>
      </c>
      <c r="N1" s="167" t="s">
        <v>127</v>
      </c>
      <c r="O1" s="167" t="s">
        <v>128</v>
      </c>
      <c r="P1" s="167" t="s">
        <v>129</v>
      </c>
      <c r="Q1" s="167" t="s">
        <v>130</v>
      </c>
      <c r="R1" s="167" t="s">
        <v>131</v>
      </c>
      <c r="S1" s="167" t="s">
        <v>132</v>
      </c>
      <c r="T1" s="167" t="s">
        <v>133</v>
      </c>
      <c r="U1" s="167" t="s">
        <v>134</v>
      </c>
      <c r="V1" s="167" t="s">
        <v>135</v>
      </c>
      <c r="W1" s="167" t="s">
        <v>136</v>
      </c>
      <c r="X1" s="167" t="s">
        <v>137</v>
      </c>
      <c r="Y1" s="167" t="s">
        <v>138</v>
      </c>
      <c r="Z1" s="167" t="s">
        <v>139</v>
      </c>
      <c r="AA1" s="167" t="s">
        <v>140</v>
      </c>
      <c r="AB1" s="167" t="s">
        <v>141</v>
      </c>
      <c r="AC1" s="167" t="s">
        <v>142</v>
      </c>
      <c r="AD1" s="167" t="s">
        <v>143</v>
      </c>
      <c r="AE1" s="167" t="s">
        <v>144</v>
      </c>
    </row>
    <row r="2" spans="1:31">
      <c r="A2" s="44"/>
      <c r="B2" s="66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120"/>
    </row>
    <row r="3" spans="1:31">
      <c r="A3" s="182">
        <v>1.1000000000000001</v>
      </c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105"/>
    </row>
    <row r="4" spans="1:31">
      <c r="A4" s="66"/>
      <c r="B4" s="86"/>
      <c r="C4" s="87"/>
      <c r="D4" s="87"/>
      <c r="E4" s="87"/>
      <c r="F4" s="87"/>
      <c r="G4" s="87"/>
      <c r="H4" s="87"/>
      <c r="I4" s="87"/>
      <c r="J4" s="92"/>
      <c r="K4" s="87"/>
      <c r="L4" s="87"/>
      <c r="M4" s="87"/>
      <c r="N4" s="92"/>
      <c r="O4" s="87"/>
      <c r="P4" s="87"/>
      <c r="Q4" s="87"/>
      <c r="R4" s="92"/>
      <c r="S4" s="87"/>
      <c r="T4" s="87"/>
      <c r="U4" s="87"/>
      <c r="V4" s="92"/>
      <c r="W4" s="87"/>
      <c r="X4" s="87"/>
      <c r="Y4" s="87"/>
      <c r="Z4" s="92"/>
      <c r="AA4" s="87"/>
      <c r="AB4" s="87"/>
      <c r="AC4" s="87"/>
      <c r="AD4" s="92"/>
      <c r="AE4" s="105"/>
    </row>
    <row r="5" spans="1:31">
      <c r="A5" s="182">
        <v>1</v>
      </c>
      <c r="B5" s="86"/>
      <c r="C5" s="87"/>
      <c r="D5" s="87"/>
      <c r="E5" s="87"/>
      <c r="F5" s="87"/>
      <c r="G5" s="87"/>
      <c r="H5" s="87"/>
      <c r="I5" s="105"/>
      <c r="J5" s="249">
        <v>1</v>
      </c>
      <c r="K5" s="106"/>
      <c r="L5" s="87"/>
      <c r="M5" s="105"/>
      <c r="N5" s="249">
        <v>1</v>
      </c>
      <c r="O5" s="106"/>
      <c r="P5" s="87"/>
      <c r="Q5" s="105"/>
      <c r="R5" s="249">
        <v>1</v>
      </c>
      <c r="S5" s="106"/>
      <c r="T5" s="87"/>
      <c r="U5" s="105"/>
      <c r="V5" s="249">
        <v>1</v>
      </c>
      <c r="W5" s="106"/>
      <c r="X5" s="87"/>
      <c r="Y5" s="105"/>
      <c r="Z5" s="249">
        <v>1</v>
      </c>
      <c r="AA5" s="106"/>
      <c r="AB5" s="87"/>
      <c r="AC5" s="105"/>
      <c r="AD5" s="250">
        <v>1</v>
      </c>
      <c r="AE5" s="134"/>
    </row>
    <row r="6" spans="1:31">
      <c r="A6" s="66"/>
      <c r="B6" s="86"/>
      <c r="C6" s="87"/>
      <c r="D6" s="87"/>
      <c r="E6" s="87"/>
      <c r="F6" s="87"/>
      <c r="G6" s="87"/>
      <c r="H6" s="87"/>
      <c r="I6" s="105"/>
      <c r="J6" s="251"/>
      <c r="K6" s="106"/>
      <c r="L6" s="87"/>
      <c r="M6" s="105"/>
      <c r="N6" s="251"/>
      <c r="O6" s="106"/>
      <c r="P6" s="87"/>
      <c r="Q6" s="105"/>
      <c r="R6" s="251"/>
      <c r="S6" s="106"/>
      <c r="T6" s="87"/>
      <c r="U6" s="105"/>
      <c r="V6" s="251"/>
      <c r="W6" s="106"/>
      <c r="X6" s="87"/>
      <c r="Y6" s="105"/>
      <c r="Z6" s="251"/>
      <c r="AA6" s="106"/>
      <c r="AB6" s="87"/>
      <c r="AC6" s="105"/>
      <c r="AD6" s="252"/>
      <c r="AE6" s="134"/>
    </row>
    <row r="7" spans="1:31">
      <c r="A7" s="66"/>
      <c r="B7" s="86"/>
      <c r="C7" s="87"/>
      <c r="D7" s="87"/>
      <c r="E7" s="87"/>
      <c r="F7" s="87"/>
      <c r="G7" s="87"/>
      <c r="H7" s="92"/>
      <c r="I7" s="105"/>
      <c r="J7" s="251"/>
      <c r="K7" s="106"/>
      <c r="L7" s="92"/>
      <c r="M7" s="105"/>
      <c r="N7" s="251"/>
      <c r="O7" s="106"/>
      <c r="P7" s="92"/>
      <c r="Q7" s="105"/>
      <c r="R7" s="251"/>
      <c r="S7" s="106"/>
      <c r="T7" s="92"/>
      <c r="U7" s="105"/>
      <c r="V7" s="251"/>
      <c r="W7" s="106"/>
      <c r="X7" s="92"/>
      <c r="Y7" s="105"/>
      <c r="Z7" s="251"/>
      <c r="AA7" s="106"/>
      <c r="AB7" s="92"/>
      <c r="AC7" s="105"/>
      <c r="AD7" s="252"/>
      <c r="AE7" s="134"/>
    </row>
    <row r="8" spans="1:31">
      <c r="A8" s="182">
        <v>0.85</v>
      </c>
      <c r="B8" s="86"/>
      <c r="C8" s="87"/>
      <c r="D8" s="87"/>
      <c r="E8" s="87"/>
      <c r="F8" s="87"/>
      <c r="G8" s="105"/>
      <c r="H8" s="250">
        <v>1</v>
      </c>
      <c r="I8" s="134"/>
      <c r="J8" s="251"/>
      <c r="K8" s="107"/>
      <c r="L8" s="250">
        <v>1</v>
      </c>
      <c r="M8" s="134"/>
      <c r="N8" s="251"/>
      <c r="O8" s="107"/>
      <c r="P8" s="250">
        <v>1</v>
      </c>
      <c r="Q8" s="134"/>
      <c r="R8" s="251"/>
      <c r="S8" s="107"/>
      <c r="T8" s="250">
        <v>1</v>
      </c>
      <c r="U8" s="134"/>
      <c r="V8" s="251"/>
      <c r="W8" s="107"/>
      <c r="X8" s="250">
        <v>1</v>
      </c>
      <c r="Y8" s="134"/>
      <c r="Z8" s="251"/>
      <c r="AA8" s="107"/>
      <c r="AB8" s="250">
        <v>1</v>
      </c>
      <c r="AC8" s="134"/>
      <c r="AD8" s="252"/>
      <c r="AE8" s="134"/>
    </row>
    <row r="9" spans="1:31">
      <c r="A9" s="66"/>
      <c r="B9" s="86"/>
      <c r="C9" s="87"/>
      <c r="D9" s="87"/>
      <c r="E9" s="87"/>
      <c r="F9" s="87"/>
      <c r="G9" s="105"/>
      <c r="H9" s="252"/>
      <c r="I9" s="134"/>
      <c r="J9" s="251"/>
      <c r="K9" s="107"/>
      <c r="L9" s="252"/>
      <c r="M9" s="134"/>
      <c r="N9" s="251"/>
      <c r="O9" s="107"/>
      <c r="P9" s="252"/>
      <c r="Q9" s="134"/>
      <c r="R9" s="251"/>
      <c r="S9" s="107"/>
      <c r="T9" s="252"/>
      <c r="U9" s="134"/>
      <c r="V9" s="251"/>
      <c r="W9" s="107"/>
      <c r="X9" s="252"/>
      <c r="Y9" s="134"/>
      <c r="Z9" s="251"/>
      <c r="AA9" s="107"/>
      <c r="AB9" s="252"/>
      <c r="AC9" s="134"/>
      <c r="AD9" s="252"/>
      <c r="AE9" s="134"/>
    </row>
    <row r="10" spans="1:31" ht="15.75" thickBot="1">
      <c r="A10" s="66"/>
      <c r="B10" s="86"/>
      <c r="C10" s="87"/>
      <c r="D10" s="87"/>
      <c r="E10" s="87"/>
      <c r="F10" s="87"/>
      <c r="G10" s="105"/>
      <c r="H10" s="252"/>
      <c r="I10" s="110"/>
      <c r="J10" s="251"/>
      <c r="K10" s="107"/>
      <c r="L10" s="252"/>
      <c r="M10" s="110"/>
      <c r="N10" s="251"/>
      <c r="O10" s="107"/>
      <c r="P10" s="252"/>
      <c r="Q10" s="110"/>
      <c r="R10" s="251"/>
      <c r="S10" s="107"/>
      <c r="T10" s="252"/>
      <c r="U10" s="110"/>
      <c r="V10" s="251"/>
      <c r="W10" s="107"/>
      <c r="X10" s="252"/>
      <c r="Y10" s="110"/>
      <c r="Z10" s="251"/>
      <c r="AA10" s="107"/>
      <c r="AB10" s="252"/>
      <c r="AC10" s="110"/>
      <c r="AD10" s="252"/>
      <c r="AE10" s="134"/>
    </row>
    <row r="11" spans="1:31" ht="15.75" thickBot="1">
      <c r="A11" s="182">
        <v>0.7</v>
      </c>
      <c r="B11" s="86"/>
      <c r="C11" s="87"/>
      <c r="D11" s="87"/>
      <c r="E11" s="87"/>
      <c r="F11" s="87"/>
      <c r="G11" s="105"/>
      <c r="H11" s="255"/>
      <c r="I11" s="255"/>
      <c r="J11" s="251"/>
      <c r="K11" s="107"/>
      <c r="L11" s="255"/>
      <c r="M11" s="255"/>
      <c r="N11" s="251"/>
      <c r="O11" s="107"/>
      <c r="P11" s="255"/>
      <c r="Q11" s="255"/>
      <c r="R11" s="251"/>
      <c r="S11" s="107"/>
      <c r="T11" s="255"/>
      <c r="U11" s="255"/>
      <c r="V11" s="251"/>
      <c r="W11" s="107"/>
      <c r="X11" s="255"/>
      <c r="Y11" s="255"/>
      <c r="Z11" s="251"/>
      <c r="AA11" s="107"/>
      <c r="AB11" s="255"/>
      <c r="AC11" s="255"/>
      <c r="AD11" s="251"/>
      <c r="AE11" s="134"/>
    </row>
    <row r="12" spans="1:31" ht="15.75" thickBot="1">
      <c r="A12" s="66"/>
      <c r="B12" s="91"/>
      <c r="C12" s="92"/>
      <c r="D12" s="92"/>
      <c r="E12" s="92"/>
      <c r="F12" s="92"/>
      <c r="G12" s="109"/>
      <c r="H12" s="255"/>
      <c r="I12" s="255"/>
      <c r="J12" s="251"/>
      <c r="K12" s="110"/>
      <c r="L12" s="255"/>
      <c r="M12" s="255"/>
      <c r="N12" s="251"/>
      <c r="O12" s="110"/>
      <c r="P12" s="255"/>
      <c r="Q12" s="255"/>
      <c r="R12" s="251"/>
      <c r="S12" s="110"/>
      <c r="T12" s="255"/>
      <c r="U12" s="255"/>
      <c r="V12" s="251"/>
      <c r="W12" s="110"/>
      <c r="X12" s="255"/>
      <c r="Y12" s="255"/>
      <c r="Z12" s="251"/>
      <c r="AA12" s="110"/>
      <c r="AB12" s="255"/>
      <c r="AC12" s="255"/>
      <c r="AD12" s="251"/>
      <c r="AE12" s="110"/>
    </row>
    <row r="13" spans="1:31" ht="15.75" thickBot="1">
      <c r="A13" s="182">
        <v>0.6</v>
      </c>
      <c r="B13" s="253">
        <v>1</v>
      </c>
      <c r="C13" s="254">
        <v>2</v>
      </c>
      <c r="D13" s="254">
        <v>3</v>
      </c>
      <c r="E13" s="254">
        <v>4</v>
      </c>
      <c r="F13" s="254">
        <v>5</v>
      </c>
      <c r="G13" s="254">
        <v>6</v>
      </c>
      <c r="H13" s="255"/>
      <c r="I13" s="254"/>
      <c r="J13" s="256"/>
      <c r="K13" s="254">
        <v>1</v>
      </c>
      <c r="L13" s="257"/>
      <c r="M13" s="254"/>
      <c r="N13" s="256"/>
      <c r="O13" s="254">
        <v>1</v>
      </c>
      <c r="P13" s="257"/>
      <c r="Q13" s="254"/>
      <c r="R13" s="256"/>
      <c r="S13" s="254">
        <v>1</v>
      </c>
      <c r="T13" s="257"/>
      <c r="U13" s="254"/>
      <c r="V13" s="256"/>
      <c r="W13" s="254">
        <v>1</v>
      </c>
      <c r="X13" s="257"/>
      <c r="Y13" s="254"/>
      <c r="Z13" s="256"/>
      <c r="AA13" s="254">
        <v>1</v>
      </c>
      <c r="AB13" s="257"/>
      <c r="AC13" s="254"/>
      <c r="AD13" s="255"/>
      <c r="AE13" s="258">
        <v>1</v>
      </c>
    </row>
    <row r="14" spans="1:31">
      <c r="A14" s="66"/>
      <c r="B14" s="259"/>
      <c r="C14" s="255"/>
      <c r="D14" s="255"/>
      <c r="E14" s="255"/>
      <c r="F14" s="255"/>
      <c r="G14" s="255"/>
      <c r="H14" s="255"/>
      <c r="I14" s="255"/>
      <c r="J14" s="255"/>
      <c r="K14" s="255"/>
      <c r="L14" s="257"/>
      <c r="M14" s="255"/>
      <c r="N14" s="255"/>
      <c r="O14" s="255"/>
      <c r="P14" s="257"/>
      <c r="Q14" s="255"/>
      <c r="R14" s="255"/>
      <c r="S14" s="255"/>
      <c r="T14" s="257"/>
      <c r="U14" s="255"/>
      <c r="V14" s="255"/>
      <c r="W14" s="255"/>
      <c r="X14" s="257"/>
      <c r="Y14" s="255"/>
      <c r="Z14" s="255"/>
      <c r="AA14" s="818"/>
      <c r="AB14" s="257"/>
      <c r="AC14" s="255"/>
      <c r="AD14" s="255"/>
      <c r="AE14" s="256"/>
    </row>
    <row r="15" spans="1:31" ht="15.75" thickBot="1">
      <c r="A15" s="66"/>
      <c r="B15" s="259"/>
      <c r="C15" s="255"/>
      <c r="D15" s="255"/>
      <c r="E15" s="255"/>
      <c r="F15" s="255"/>
      <c r="G15" s="255"/>
      <c r="H15" s="255"/>
      <c r="I15" s="255"/>
      <c r="J15" s="255"/>
      <c r="K15" s="255"/>
      <c r="L15" s="257"/>
      <c r="M15" s="255"/>
      <c r="N15" s="255"/>
      <c r="O15" s="255"/>
      <c r="P15" s="257"/>
      <c r="Q15" s="255"/>
      <c r="R15" s="255"/>
      <c r="S15" s="255"/>
      <c r="T15" s="257"/>
      <c r="U15" s="255"/>
      <c r="V15" s="255"/>
      <c r="W15" s="255"/>
      <c r="X15" s="257"/>
      <c r="Y15" s="255"/>
      <c r="Z15" s="817"/>
      <c r="AA15" s="819"/>
      <c r="AB15" s="257"/>
      <c r="AC15" s="255"/>
      <c r="AD15" s="255"/>
      <c r="AE15" s="256"/>
    </row>
    <row r="16" spans="1:31" ht="15.75" thickBot="1">
      <c r="A16" s="95" t="s">
        <v>64</v>
      </c>
      <c r="B16" s="259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4"/>
      <c r="AB16" s="255"/>
      <c r="AC16" s="255"/>
      <c r="AD16" s="255"/>
      <c r="AE16" s="256"/>
    </row>
    <row r="17" spans="1:31">
      <c r="A17" s="66"/>
      <c r="B17" s="259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6"/>
    </row>
    <row r="18" spans="1:31">
      <c r="A18" s="95" t="s">
        <v>65</v>
      </c>
      <c r="B18" s="260"/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  <c r="AD18" s="261"/>
      <c r="AE18" s="262"/>
    </row>
    <row r="19" spans="1:31" ht="15.75" thickBot="1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31" ht="15.75" thickBot="1">
      <c r="B20" s="307" t="s">
        <v>152</v>
      </c>
      <c r="C20" s="308"/>
      <c r="D20" s="308"/>
      <c r="E20" s="308"/>
      <c r="F20" s="308"/>
      <c r="G20" s="308"/>
      <c r="H20" s="308"/>
      <c r="I20" s="308"/>
      <c r="J20" s="308"/>
      <c r="K20" s="308"/>
      <c r="L20" s="308"/>
      <c r="M20" s="309"/>
      <c r="N20"/>
      <c r="O20"/>
      <c r="P20"/>
      <c r="Q20" s="126"/>
      <c r="R20" s="126"/>
      <c r="S20" s="96" t="s">
        <v>230</v>
      </c>
      <c r="T20" s="96"/>
      <c r="U20" s="157"/>
      <c r="V20" s="717"/>
      <c r="W20"/>
      <c r="X20"/>
    </row>
    <row r="21" spans="1:31">
      <c r="B21" s="310" t="s">
        <v>231</v>
      </c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312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</row>
    <row r="22" spans="1:31" ht="15.75" thickBot="1">
      <c r="B22" s="313"/>
      <c r="C22" s="314"/>
      <c r="D22" s="314"/>
      <c r="E22" s="314"/>
      <c r="F22" s="314"/>
      <c r="G22" s="314"/>
      <c r="H22" s="314"/>
      <c r="I22" s="314"/>
      <c r="J22" s="314"/>
      <c r="K22" s="314"/>
      <c r="L22" s="314"/>
      <c r="M22" s="315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FFFF"/>
  </sheetPr>
  <dimension ref="A1:AE21"/>
  <sheetViews>
    <sheetView workbookViewId="0">
      <selection activeCell="Q21" sqref="Q21"/>
    </sheetView>
  </sheetViews>
  <sheetFormatPr baseColWidth="10" defaultColWidth="9.140625" defaultRowHeight="15"/>
  <cols>
    <col min="1" max="1" width="9.140625" style="43"/>
    <col min="2" max="31" width="3.85546875" style="43" customWidth="1"/>
    <col min="32" max="32" width="3.85546875" customWidth="1"/>
  </cols>
  <sheetData>
    <row r="1" spans="1:31" ht="15.75" thickBot="1">
      <c r="A1" s="44" t="s">
        <v>63</v>
      </c>
      <c r="B1" s="168" t="s">
        <v>21</v>
      </c>
      <c r="C1" s="168" t="s">
        <v>116</v>
      </c>
      <c r="D1" s="168" t="s">
        <v>117</v>
      </c>
      <c r="E1" s="168" t="s">
        <v>118</v>
      </c>
      <c r="F1" s="168" t="s">
        <v>119</v>
      </c>
      <c r="G1" s="168" t="s">
        <v>120</v>
      </c>
      <c r="H1" s="168" t="s">
        <v>121</v>
      </c>
      <c r="I1" s="168" t="s">
        <v>122</v>
      </c>
      <c r="J1" s="168" t="s">
        <v>123</v>
      </c>
      <c r="K1" s="168" t="s">
        <v>124</v>
      </c>
      <c r="L1" s="168" t="s">
        <v>125</v>
      </c>
      <c r="M1" s="168" t="s">
        <v>126</v>
      </c>
      <c r="N1" s="168" t="s">
        <v>127</v>
      </c>
      <c r="O1" s="168" t="s">
        <v>128</v>
      </c>
      <c r="P1" s="168" t="s">
        <v>129</v>
      </c>
      <c r="Q1" s="168" t="s">
        <v>130</v>
      </c>
      <c r="R1" s="168" t="s">
        <v>131</v>
      </c>
      <c r="S1" s="168" t="s">
        <v>132</v>
      </c>
      <c r="T1" s="168" t="s">
        <v>133</v>
      </c>
      <c r="U1" s="168" t="s">
        <v>134</v>
      </c>
      <c r="V1" s="168" t="s">
        <v>135</v>
      </c>
      <c r="W1" s="168" t="s">
        <v>136</v>
      </c>
      <c r="X1" s="168" t="s">
        <v>137</v>
      </c>
      <c r="Y1" s="168" t="s">
        <v>138</v>
      </c>
      <c r="Z1" s="168" t="s">
        <v>139</v>
      </c>
      <c r="AA1" s="168" t="s">
        <v>140</v>
      </c>
      <c r="AB1" s="168" t="s">
        <v>141</v>
      </c>
      <c r="AC1" s="168" t="s">
        <v>142</v>
      </c>
      <c r="AD1" s="168" t="s">
        <v>143</v>
      </c>
      <c r="AE1" s="168" t="s">
        <v>144</v>
      </c>
    </row>
    <row r="2" spans="1:31" ht="15.75" thickBot="1">
      <c r="A2" s="126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6"/>
    </row>
    <row r="3" spans="1:31">
      <c r="A3" s="169">
        <v>1.1000000000000001</v>
      </c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105"/>
    </row>
    <row r="4" spans="1:31" ht="15.75" thickBot="1">
      <c r="A4" s="51"/>
      <c r="B4" s="86"/>
      <c r="C4" s="87"/>
      <c r="D4" s="87"/>
      <c r="E4" s="87"/>
      <c r="F4" s="87"/>
      <c r="G4" s="87"/>
      <c r="H4" s="87"/>
      <c r="I4" s="87"/>
      <c r="J4" s="92"/>
      <c r="K4" s="783"/>
      <c r="L4" s="783"/>
      <c r="M4" s="783"/>
      <c r="N4" s="783"/>
      <c r="O4" s="783"/>
      <c r="P4" s="783"/>
      <c r="Q4" s="783"/>
      <c r="R4" s="783"/>
      <c r="S4" s="783"/>
      <c r="T4" s="783"/>
      <c r="U4" s="783"/>
      <c r="V4" s="783"/>
      <c r="W4" s="783"/>
      <c r="X4" s="783"/>
      <c r="Y4" s="783"/>
      <c r="Z4" s="783"/>
      <c r="AA4" s="783"/>
      <c r="AB4" s="783"/>
      <c r="AC4" s="783"/>
      <c r="AD4" s="106"/>
      <c r="AE4" s="105"/>
    </row>
    <row r="5" spans="1:31">
      <c r="A5" s="169">
        <v>1</v>
      </c>
      <c r="B5" s="86"/>
      <c r="C5" s="87"/>
      <c r="D5" s="87"/>
      <c r="E5" s="87"/>
      <c r="F5" s="87"/>
      <c r="G5" s="87"/>
      <c r="H5" s="87"/>
      <c r="I5" s="105"/>
      <c r="J5" s="836">
        <v>1</v>
      </c>
      <c r="K5" s="783"/>
      <c r="L5" s="783"/>
      <c r="M5" s="783"/>
      <c r="N5" s="783"/>
      <c r="O5" s="783"/>
      <c r="P5" s="783"/>
      <c r="Q5" s="833"/>
      <c r="R5" s="783"/>
      <c r="S5" s="783"/>
      <c r="T5" s="783"/>
      <c r="U5" s="783"/>
      <c r="V5" s="783"/>
      <c r="W5" s="783"/>
      <c r="X5" s="833"/>
      <c r="Y5" s="783"/>
      <c r="Z5" s="783"/>
      <c r="AA5" s="783"/>
      <c r="AB5" s="783"/>
      <c r="AC5" s="833"/>
      <c r="AD5" s="106"/>
      <c r="AE5" s="105"/>
    </row>
    <row r="6" spans="1:31">
      <c r="A6" s="66"/>
      <c r="B6" s="86"/>
      <c r="C6" s="87"/>
      <c r="D6" s="87"/>
      <c r="E6" s="87"/>
      <c r="F6" s="87"/>
      <c r="G6" s="87"/>
      <c r="H6" s="87"/>
      <c r="I6" s="105"/>
      <c r="J6" s="837"/>
      <c r="K6" s="783"/>
      <c r="L6" s="783"/>
      <c r="M6" s="783"/>
      <c r="N6" s="783"/>
      <c r="O6" s="783"/>
      <c r="P6" s="783"/>
      <c r="Q6" s="833"/>
      <c r="R6" s="783"/>
      <c r="S6" s="783"/>
      <c r="T6" s="783"/>
      <c r="U6" s="783"/>
      <c r="V6" s="783"/>
      <c r="W6" s="783"/>
      <c r="X6" s="833"/>
      <c r="Y6" s="783"/>
      <c r="Z6" s="783"/>
      <c r="AA6" s="783"/>
      <c r="AB6" s="783"/>
      <c r="AC6" s="833"/>
      <c r="AD6" s="106"/>
      <c r="AE6" s="105"/>
    </row>
    <row r="7" spans="1:31" ht="15.75" thickBot="1">
      <c r="A7" s="51"/>
      <c r="B7" s="86"/>
      <c r="C7" s="87"/>
      <c r="D7" s="87"/>
      <c r="E7" s="87"/>
      <c r="F7" s="87"/>
      <c r="G7" s="87"/>
      <c r="H7" s="92"/>
      <c r="I7" s="109"/>
      <c r="J7" s="837"/>
      <c r="K7" s="783"/>
      <c r="L7" s="783"/>
      <c r="M7" s="783"/>
      <c r="N7" s="783"/>
      <c r="O7" s="783" t="s">
        <v>241</v>
      </c>
      <c r="P7" s="783"/>
      <c r="Q7" s="833"/>
      <c r="R7" s="783"/>
      <c r="S7" s="783"/>
      <c r="T7" s="783"/>
      <c r="U7" s="783"/>
      <c r="V7" s="783"/>
      <c r="W7" s="783"/>
      <c r="X7" s="833"/>
      <c r="Y7" s="783"/>
      <c r="Z7" s="783"/>
      <c r="AA7" s="783"/>
      <c r="AB7" s="783"/>
      <c r="AC7" s="833"/>
      <c r="AD7" s="106"/>
      <c r="AE7" s="105"/>
    </row>
    <row r="8" spans="1:31">
      <c r="A8" s="169">
        <v>0.85</v>
      </c>
      <c r="B8" s="86"/>
      <c r="C8" s="87"/>
      <c r="D8" s="87"/>
      <c r="E8" s="87"/>
      <c r="F8" s="87"/>
      <c r="G8" s="105"/>
      <c r="H8" s="236">
        <v>1</v>
      </c>
      <c r="I8" s="237">
        <v>2</v>
      </c>
      <c r="J8" s="838"/>
      <c r="K8" s="783"/>
      <c r="L8" s="783"/>
      <c r="M8" s="783"/>
      <c r="N8" s="783"/>
      <c r="O8" s="833"/>
      <c r="P8" s="833"/>
      <c r="Q8" s="833"/>
      <c r="R8" s="783"/>
      <c r="S8" s="783"/>
      <c r="T8" s="783"/>
      <c r="U8" s="783"/>
      <c r="V8" s="833"/>
      <c r="W8" s="833"/>
      <c r="X8" s="833"/>
      <c r="Y8" s="783"/>
      <c r="Z8" s="783"/>
      <c r="AA8" s="783"/>
      <c r="AB8" s="833"/>
      <c r="AC8" s="833"/>
      <c r="AD8" s="106"/>
      <c r="AE8" s="105"/>
    </row>
    <row r="9" spans="1:31">
      <c r="A9" s="66"/>
      <c r="B9" s="86"/>
      <c r="C9" s="87"/>
      <c r="D9" s="87"/>
      <c r="E9" s="87"/>
      <c r="F9" s="87"/>
      <c r="G9" s="105"/>
      <c r="H9" s="239"/>
      <c r="I9" s="240"/>
      <c r="J9" s="838"/>
      <c r="K9" s="783"/>
      <c r="L9" s="783"/>
      <c r="M9" s="783"/>
      <c r="N9" s="783"/>
      <c r="O9" s="833"/>
      <c r="P9" s="833"/>
      <c r="Q9" s="833"/>
      <c r="R9" s="783"/>
      <c r="S9" s="783"/>
      <c r="T9" s="783"/>
      <c r="U9" s="783"/>
      <c r="V9" s="833"/>
      <c r="W9" s="833"/>
      <c r="X9" s="833"/>
      <c r="Y9" s="783"/>
      <c r="Z9" s="783"/>
      <c r="AA9" s="783"/>
      <c r="AB9" s="833"/>
      <c r="AC9" s="833"/>
      <c r="AD9" s="106"/>
      <c r="AE9" s="105"/>
    </row>
    <row r="10" spans="1:31" ht="15.75" thickBot="1">
      <c r="A10" s="51"/>
      <c r="B10" s="86"/>
      <c r="C10" s="87"/>
      <c r="D10" s="87"/>
      <c r="E10" s="87"/>
      <c r="F10" s="92"/>
      <c r="G10" s="109"/>
      <c r="H10" s="239"/>
      <c r="I10" s="240"/>
      <c r="J10" s="838"/>
      <c r="K10" s="783"/>
      <c r="L10" s="783"/>
      <c r="M10" s="783"/>
      <c r="N10" s="783"/>
      <c r="O10" s="833"/>
      <c r="P10" s="833"/>
      <c r="Q10" s="833"/>
      <c r="R10" s="783"/>
      <c r="S10" s="783"/>
      <c r="T10" s="783"/>
      <c r="U10" s="783"/>
      <c r="V10" s="833"/>
      <c r="W10" s="833"/>
      <c r="X10" s="833"/>
      <c r="Y10" s="783"/>
      <c r="Z10" s="783"/>
      <c r="AA10" s="783"/>
      <c r="AB10" s="833"/>
      <c r="AC10" s="833"/>
      <c r="AD10" s="106"/>
      <c r="AE10" s="105"/>
    </row>
    <row r="11" spans="1:31">
      <c r="A11" s="169">
        <v>0.7</v>
      </c>
      <c r="B11" s="86"/>
      <c r="C11" s="87"/>
      <c r="D11" s="87"/>
      <c r="E11" s="105"/>
      <c r="F11" s="236">
        <v>1</v>
      </c>
      <c r="G11" s="237">
        <v>2</v>
      </c>
      <c r="H11" s="240"/>
      <c r="I11" s="240"/>
      <c r="J11" s="838"/>
      <c r="K11" s="783"/>
      <c r="L11" s="783"/>
      <c r="M11" s="833"/>
      <c r="N11" s="833"/>
      <c r="O11" s="833"/>
      <c r="P11" s="833"/>
      <c r="Q11" s="833"/>
      <c r="R11" s="783"/>
      <c r="S11" s="783"/>
      <c r="T11" s="833"/>
      <c r="U11" s="833"/>
      <c r="V11" s="833"/>
      <c r="W11" s="833"/>
      <c r="X11" s="833"/>
      <c r="Y11" s="783"/>
      <c r="Z11" s="783"/>
      <c r="AA11" s="833"/>
      <c r="AB11" s="833"/>
      <c r="AC11" s="833"/>
      <c r="AD11" s="106"/>
      <c r="AE11" s="105"/>
    </row>
    <row r="12" spans="1:31" ht="15.75" thickBot="1">
      <c r="A12" s="51"/>
      <c r="B12" s="91"/>
      <c r="C12" s="92"/>
      <c r="D12" s="92"/>
      <c r="E12" s="109"/>
      <c r="F12" s="239"/>
      <c r="G12" s="240"/>
      <c r="H12" s="240"/>
      <c r="I12" s="240"/>
      <c r="J12" s="838"/>
      <c r="K12" s="783"/>
      <c r="L12" s="783"/>
      <c r="M12" s="833"/>
      <c r="N12" s="833"/>
      <c r="O12" s="833"/>
      <c r="P12" s="833"/>
      <c r="Q12" s="833"/>
      <c r="R12" s="783"/>
      <c r="S12" s="783"/>
      <c r="T12" s="833"/>
      <c r="U12" s="833"/>
      <c r="V12" s="833"/>
      <c r="W12" s="833"/>
      <c r="X12" s="833"/>
      <c r="Y12" s="783"/>
      <c r="Z12" s="783"/>
      <c r="AA12" s="833"/>
      <c r="AB12" s="833"/>
      <c r="AC12" s="833"/>
      <c r="AD12" s="139"/>
      <c r="AE12" s="109"/>
    </row>
    <row r="13" spans="1:31">
      <c r="A13" s="169">
        <v>0.6</v>
      </c>
      <c r="B13" s="242">
        <v>1</v>
      </c>
      <c r="C13" s="237">
        <v>2</v>
      </c>
      <c r="D13" s="237">
        <v>3</v>
      </c>
      <c r="E13" s="237">
        <v>4</v>
      </c>
      <c r="F13" s="240"/>
      <c r="G13" s="240"/>
      <c r="H13" s="240"/>
      <c r="I13" s="240"/>
      <c r="J13" s="838"/>
      <c r="K13" s="783"/>
      <c r="L13" s="833"/>
      <c r="M13" s="833"/>
      <c r="N13" s="833"/>
      <c r="O13" s="833"/>
      <c r="P13" s="833"/>
      <c r="Q13" s="833"/>
      <c r="R13" s="783"/>
      <c r="S13" s="833"/>
      <c r="T13" s="833"/>
      <c r="U13" s="833"/>
      <c r="V13" s="833"/>
      <c r="W13" s="833"/>
      <c r="X13" s="833"/>
      <c r="Y13" s="783"/>
      <c r="Z13" s="833"/>
      <c r="AA13" s="833"/>
      <c r="AB13" s="833"/>
      <c r="AC13" s="833"/>
      <c r="AD13" s="236">
        <v>1</v>
      </c>
      <c r="AE13" s="243">
        <v>2</v>
      </c>
    </row>
    <row r="14" spans="1:31">
      <c r="A14" s="66"/>
      <c r="B14" s="244"/>
      <c r="C14" s="240"/>
      <c r="D14" s="240"/>
      <c r="E14" s="240"/>
      <c r="F14" s="240"/>
      <c r="G14" s="240"/>
      <c r="H14" s="240"/>
      <c r="I14" s="240"/>
      <c r="J14" s="838"/>
      <c r="K14" s="783"/>
      <c r="L14" s="833"/>
      <c r="M14" s="833"/>
      <c r="N14" s="833"/>
      <c r="O14" s="833"/>
      <c r="P14" s="833"/>
      <c r="Q14" s="833"/>
      <c r="R14" s="783"/>
      <c r="S14" s="833"/>
      <c r="T14" s="833"/>
      <c r="U14" s="833"/>
      <c r="V14" s="833"/>
      <c r="W14" s="833"/>
      <c r="X14" s="833"/>
      <c r="Y14" s="783"/>
      <c r="Z14" s="833"/>
      <c r="AA14" s="833"/>
      <c r="AB14" s="833"/>
      <c r="AC14" s="833"/>
      <c r="AD14" s="239"/>
      <c r="AE14" s="238"/>
    </row>
    <row r="15" spans="1:31" ht="15.75" thickBot="1">
      <c r="A15" s="245"/>
      <c r="B15" s="244"/>
      <c r="C15" s="240"/>
      <c r="D15" s="240"/>
      <c r="E15" s="240"/>
      <c r="F15" s="240"/>
      <c r="G15" s="240"/>
      <c r="H15" s="240"/>
      <c r="I15" s="240"/>
      <c r="J15" s="838"/>
      <c r="K15" s="783"/>
      <c r="L15" s="833"/>
      <c r="M15" s="833"/>
      <c r="N15" s="833"/>
      <c r="O15" s="833"/>
      <c r="P15" s="833"/>
      <c r="Q15" s="833"/>
      <c r="R15" s="783"/>
      <c r="S15" s="833"/>
      <c r="T15" s="833"/>
      <c r="U15" s="833"/>
      <c r="V15" s="833"/>
      <c r="W15" s="833"/>
      <c r="X15" s="833"/>
      <c r="Y15" s="783"/>
      <c r="Z15" s="833"/>
      <c r="AA15" s="833"/>
      <c r="AB15" s="833"/>
      <c r="AC15" s="833"/>
      <c r="AD15" s="239"/>
      <c r="AE15" s="238"/>
    </row>
    <row r="16" spans="1:31">
      <c r="A16" s="64" t="s">
        <v>64</v>
      </c>
      <c r="B16" s="244"/>
      <c r="C16" s="240"/>
      <c r="D16" s="240"/>
      <c r="E16" s="240"/>
      <c r="F16" s="240"/>
      <c r="G16" s="240"/>
      <c r="H16" s="240"/>
      <c r="I16" s="240"/>
      <c r="J16" s="838"/>
      <c r="K16" s="833"/>
      <c r="L16" s="833"/>
      <c r="M16" s="833"/>
      <c r="N16" s="833"/>
      <c r="O16" s="833"/>
      <c r="P16" s="833"/>
      <c r="Q16" s="833"/>
      <c r="R16" s="833"/>
      <c r="S16" s="833"/>
      <c r="T16" s="833"/>
      <c r="U16" s="833"/>
      <c r="V16" s="833"/>
      <c r="W16" s="833"/>
      <c r="X16" s="833"/>
      <c r="Y16" s="833"/>
      <c r="Z16" s="833"/>
      <c r="AA16" s="833"/>
      <c r="AB16" s="833"/>
      <c r="AC16" s="833"/>
      <c r="AD16" s="239"/>
      <c r="AE16" s="238"/>
    </row>
    <row r="17" spans="1:31" ht="15.75" thickBot="1">
      <c r="A17" s="66"/>
      <c r="B17" s="244"/>
      <c r="C17" s="240"/>
      <c r="D17" s="240"/>
      <c r="E17" s="240"/>
      <c r="F17" s="240"/>
      <c r="G17" s="240"/>
      <c r="H17" s="240"/>
      <c r="I17" s="240"/>
      <c r="J17" s="240"/>
      <c r="K17" s="833"/>
      <c r="L17" s="833"/>
      <c r="M17" s="833"/>
      <c r="N17" s="833"/>
      <c r="O17" s="833"/>
      <c r="P17" s="833"/>
      <c r="Q17" s="833"/>
      <c r="R17" s="833"/>
      <c r="S17" s="833"/>
      <c r="T17" s="833"/>
      <c r="U17" s="833"/>
      <c r="V17" s="833"/>
      <c r="W17" s="833"/>
      <c r="X17" s="833"/>
      <c r="Y17" s="833"/>
      <c r="Z17" s="833"/>
      <c r="AA17" s="833"/>
      <c r="AB17" s="833"/>
      <c r="AC17" s="833"/>
      <c r="AD17" s="239"/>
      <c r="AE17" s="238"/>
    </row>
    <row r="18" spans="1:31" ht="15.75" thickBot="1">
      <c r="A18" s="126" t="s">
        <v>65</v>
      </c>
      <c r="B18" s="246"/>
      <c r="C18" s="247"/>
      <c r="D18" s="247"/>
      <c r="E18" s="247"/>
      <c r="F18" s="247"/>
      <c r="G18" s="247"/>
      <c r="H18" s="247"/>
      <c r="I18" s="247"/>
      <c r="J18" s="247"/>
      <c r="K18" s="834"/>
      <c r="L18" s="834"/>
      <c r="M18" s="834"/>
      <c r="N18" s="834"/>
      <c r="O18" s="834"/>
      <c r="P18" s="834"/>
      <c r="Q18" s="834"/>
      <c r="R18" s="834"/>
      <c r="S18" s="834"/>
      <c r="T18" s="834"/>
      <c r="U18" s="834"/>
      <c r="V18" s="834"/>
      <c r="W18" s="834"/>
      <c r="X18" s="834"/>
      <c r="Y18" s="834"/>
      <c r="Z18" s="834"/>
      <c r="AA18" s="834"/>
      <c r="AB18" s="834"/>
      <c r="AC18" s="834"/>
      <c r="AD18" s="835"/>
      <c r="AE18" s="248"/>
    </row>
    <row r="19" spans="1:31">
      <c r="B19"/>
    </row>
    <row r="20" spans="1:31">
      <c r="A20" s="839"/>
      <c r="B20" s="840"/>
      <c r="C20" s="839"/>
      <c r="D20" s="839"/>
      <c r="E20" s="839"/>
      <c r="F20" s="839"/>
      <c r="G20" s="839"/>
      <c r="H20" s="839"/>
      <c r="I20" s="839"/>
      <c r="J20" s="839"/>
      <c r="K20" s="839"/>
      <c r="L20" s="839"/>
      <c r="M20" s="839"/>
      <c r="N20" s="839"/>
      <c r="O20" s="839"/>
      <c r="P20" s="839"/>
      <c r="Q20" s="839"/>
      <c r="R20" s="839"/>
      <c r="S20" s="839"/>
      <c r="T20" s="839"/>
      <c r="U20" s="839"/>
      <c r="V20" s="839"/>
      <c r="W20" s="839"/>
    </row>
    <row r="21" spans="1:31">
      <c r="A21" s="839"/>
      <c r="B21" s="840"/>
      <c r="C21" s="839"/>
      <c r="D21" s="839"/>
      <c r="E21" s="839"/>
      <c r="F21" s="839"/>
      <c r="G21" s="839"/>
      <c r="H21" s="839"/>
      <c r="I21" s="839"/>
      <c r="J21" s="839"/>
      <c r="K21" s="839"/>
      <c r="L21" s="839"/>
      <c r="M21" s="839"/>
      <c r="N21" s="839"/>
      <c r="O21" s="839"/>
      <c r="P21" s="839"/>
      <c r="Q21" s="839"/>
      <c r="R21" s="839"/>
      <c r="S21" s="839"/>
      <c r="T21" s="839"/>
      <c r="U21" s="839"/>
      <c r="V21" s="839"/>
      <c r="W21" s="83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FF"/>
  </sheetPr>
  <dimension ref="A1:AT35"/>
  <sheetViews>
    <sheetView zoomScaleNormal="100" workbookViewId="0">
      <selection activeCell="W20" sqref="W20"/>
    </sheetView>
  </sheetViews>
  <sheetFormatPr baseColWidth="10" defaultColWidth="2.7109375" defaultRowHeight="15"/>
  <cols>
    <col min="1" max="1" width="13.28515625" style="43" customWidth="1"/>
    <col min="2" max="31" width="2.7109375" style="43"/>
    <col min="44" max="46" width="3" bestFit="1" customWidth="1"/>
  </cols>
  <sheetData>
    <row r="1" spans="1:46" s="100" customFormat="1">
      <c r="A1" s="112" t="s">
        <v>100</v>
      </c>
      <c r="B1" s="113"/>
      <c r="C1" s="113"/>
      <c r="D1" s="113"/>
      <c r="E1" s="113"/>
      <c r="F1" s="113"/>
      <c r="G1" s="114"/>
      <c r="H1" s="99"/>
      <c r="I1" s="140" t="s">
        <v>101</v>
      </c>
      <c r="J1" s="113"/>
      <c r="K1" s="113"/>
      <c r="L1" s="113"/>
      <c r="M1" s="114"/>
      <c r="N1" s="99"/>
      <c r="O1" s="140" t="s">
        <v>95</v>
      </c>
      <c r="P1" s="113"/>
      <c r="Q1" s="113"/>
      <c r="R1" s="113"/>
      <c r="S1" s="114"/>
      <c r="T1" s="99"/>
      <c r="U1" s="140" t="s">
        <v>102</v>
      </c>
      <c r="V1" s="113"/>
      <c r="W1" s="113"/>
      <c r="X1" s="113"/>
      <c r="Y1" s="113"/>
      <c r="Z1" s="113"/>
      <c r="AA1" s="113"/>
      <c r="AB1" s="114"/>
      <c r="AC1" s="47"/>
      <c r="AD1" s="49"/>
      <c r="AE1" s="49"/>
      <c r="AF1" s="329"/>
      <c r="AG1" s="329"/>
      <c r="AH1" s="329"/>
      <c r="AI1" s="329"/>
      <c r="AJ1" s="329"/>
      <c r="AK1" s="329"/>
      <c r="AL1" s="329"/>
      <c r="AM1" s="329"/>
      <c r="AN1" s="329"/>
      <c r="AO1" s="329"/>
      <c r="AP1" s="329"/>
      <c r="AQ1" s="329"/>
      <c r="AR1" s="329"/>
      <c r="AS1" s="329"/>
    </row>
    <row r="2" spans="1:46" ht="21" customHeight="1">
      <c r="A2" s="51"/>
      <c r="B2" s="52"/>
      <c r="C2" s="52"/>
      <c r="D2" s="52"/>
      <c r="E2" s="52"/>
      <c r="F2" s="52"/>
      <c r="G2" s="53"/>
      <c r="H2"/>
      <c r="I2" s="51"/>
      <c r="J2" s="52"/>
      <c r="K2" s="52"/>
      <c r="L2" s="52"/>
      <c r="M2" s="53"/>
      <c r="N2"/>
      <c r="O2" s="51"/>
      <c r="P2" s="52"/>
      <c r="Q2" s="52"/>
      <c r="R2" s="52"/>
      <c r="S2" s="53"/>
      <c r="T2"/>
      <c r="U2" s="51"/>
      <c r="V2" s="52"/>
      <c r="W2" s="52"/>
      <c r="X2" s="52"/>
      <c r="Y2" s="52"/>
      <c r="Z2" s="52"/>
      <c r="AA2" s="52"/>
      <c r="AB2" s="53"/>
      <c r="AC2" s="66"/>
      <c r="AD2" s="64"/>
      <c r="AE2" s="64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</row>
    <row r="3" spans="1:46" ht="6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46" ht="3" customHeight="1" thickBo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46" s="100" customFormat="1" ht="14.1" customHeight="1" thickBot="1">
      <c r="A5" s="112" t="s">
        <v>111</v>
      </c>
      <c r="B5" s="158" t="s">
        <v>103</v>
      </c>
      <c r="C5" s="159"/>
      <c r="D5" s="160"/>
      <c r="E5" s="161" t="s">
        <v>104</v>
      </c>
      <c r="F5" s="159"/>
      <c r="G5" s="160"/>
      <c r="H5" s="161" t="s">
        <v>105</v>
      </c>
      <c r="I5" s="159"/>
      <c r="J5" s="160"/>
      <c r="K5" s="162" t="s">
        <v>106</v>
      </c>
      <c r="L5" s="113"/>
      <c r="M5" s="114"/>
      <c r="N5" s="99"/>
      <c r="O5" s="99"/>
      <c r="P5" s="140" t="s">
        <v>107</v>
      </c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5"/>
    </row>
    <row r="6" spans="1:46" ht="14.1" customHeight="1">
      <c r="A6" s="78" t="s">
        <v>112</v>
      </c>
      <c r="B6" s="44"/>
      <c r="C6" s="45"/>
      <c r="D6" s="46"/>
      <c r="E6" s="44"/>
      <c r="F6" s="45"/>
      <c r="G6" s="46"/>
      <c r="H6" s="44"/>
      <c r="I6" s="45"/>
      <c r="J6" s="46"/>
      <c r="K6" s="44"/>
      <c r="L6" s="45"/>
      <c r="M6" s="46"/>
      <c r="N6"/>
      <c r="O6"/>
      <c r="P6" s="66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9"/>
    </row>
    <row r="7" spans="1:46" ht="14.1" customHeight="1" thickBot="1">
      <c r="A7" s="85"/>
      <c r="B7" s="51"/>
      <c r="C7" s="52"/>
      <c r="D7" s="53"/>
      <c r="E7" s="51"/>
      <c r="F7" s="52"/>
      <c r="G7" s="53"/>
      <c r="H7" s="51"/>
      <c r="I7" s="52"/>
      <c r="J7" s="53"/>
      <c r="K7" s="51"/>
      <c r="L7" s="52"/>
      <c r="M7" s="53"/>
      <c r="N7"/>
      <c r="O7"/>
      <c r="P7" s="66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9"/>
    </row>
    <row r="8" spans="1:46" ht="14.1" customHeight="1">
      <c r="A8" s="78" t="s">
        <v>113</v>
      </c>
      <c r="B8" s="44"/>
      <c r="C8" s="45"/>
      <c r="D8" s="46"/>
      <c r="E8" s="44"/>
      <c r="F8" s="45"/>
      <c r="G8" s="46"/>
      <c r="H8" s="44"/>
      <c r="I8" s="45"/>
      <c r="J8" s="46"/>
      <c r="K8" s="44"/>
      <c r="L8" s="45"/>
      <c r="M8" s="46"/>
      <c r="N8"/>
      <c r="O8"/>
      <c r="P8" s="66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9"/>
    </row>
    <row r="9" spans="1:46" ht="14.1" customHeight="1" thickBot="1">
      <c r="A9" s="85"/>
      <c r="B9" s="51"/>
      <c r="C9" s="52"/>
      <c r="D9" s="53"/>
      <c r="E9" s="51"/>
      <c r="F9" s="52"/>
      <c r="G9" s="53"/>
      <c r="H9" s="51"/>
      <c r="I9" s="52"/>
      <c r="J9" s="53"/>
      <c r="K9" s="51"/>
      <c r="L9" s="52"/>
      <c r="M9" s="53"/>
      <c r="N9"/>
      <c r="O9"/>
      <c r="P9" s="66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9"/>
    </row>
    <row r="10" spans="1:46" ht="14.1" customHeight="1">
      <c r="A10" s="78" t="s">
        <v>114</v>
      </c>
      <c r="B10" s="44"/>
      <c r="C10" s="45"/>
      <c r="D10" s="46"/>
      <c r="E10" s="44"/>
      <c r="F10" s="45"/>
      <c r="G10" s="46"/>
      <c r="H10" s="44"/>
      <c r="I10" s="45"/>
      <c r="J10" s="46"/>
      <c r="K10" s="44"/>
      <c r="L10" s="45"/>
      <c r="M10" s="46"/>
      <c r="N10"/>
      <c r="O10"/>
      <c r="P10" s="66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9"/>
    </row>
    <row r="11" spans="1:46" ht="14.1" customHeight="1" thickBot="1">
      <c r="A11" s="90"/>
      <c r="B11" s="51"/>
      <c r="C11" s="52"/>
      <c r="D11" s="53"/>
      <c r="E11" s="51"/>
      <c r="F11" s="52"/>
      <c r="G11" s="53"/>
      <c r="H11" s="51"/>
      <c r="I11" s="52"/>
      <c r="J11" s="53"/>
      <c r="K11" s="51"/>
      <c r="L11" s="52"/>
      <c r="M11" s="53"/>
      <c r="N11"/>
      <c r="O11"/>
      <c r="P11" s="66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9"/>
    </row>
    <row r="12" spans="1:46" ht="14.1" customHeight="1">
      <c r="A12" s="78" t="s">
        <v>115</v>
      </c>
      <c r="B12" s="44"/>
      <c r="C12" s="45"/>
      <c r="D12" s="46"/>
      <c r="E12" s="44"/>
      <c r="F12" s="45"/>
      <c r="G12" s="46"/>
      <c r="H12" s="44"/>
      <c r="I12" s="45"/>
      <c r="J12" s="46"/>
      <c r="K12" s="64"/>
      <c r="L12" s="64"/>
      <c r="M12" s="120"/>
      <c r="N12"/>
      <c r="O12"/>
      <c r="P12" s="66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9"/>
    </row>
    <row r="13" spans="1:46" ht="14.1" customHeight="1" thickBot="1">
      <c r="A13" s="85"/>
      <c r="B13" s="51"/>
      <c r="C13" s="52"/>
      <c r="D13" s="53"/>
      <c r="E13" s="51"/>
      <c r="F13" s="52"/>
      <c r="G13" s="53"/>
      <c r="H13" s="51"/>
      <c r="I13" s="52"/>
      <c r="J13" s="53"/>
      <c r="K13" s="52"/>
      <c r="L13" s="52"/>
      <c r="M13" s="53"/>
      <c r="N13"/>
      <c r="O13"/>
      <c r="P13" s="51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7"/>
    </row>
    <row r="14" spans="1:46" ht="15.75" thickBot="1">
      <c r="A14"/>
      <c r="B14" s="715" t="s">
        <v>61</v>
      </c>
      <c r="C14" s="715"/>
      <c r="D14" s="715"/>
      <c r="E14" s="715"/>
      <c r="F14" s="715"/>
      <c r="G14" s="715"/>
      <c r="H14" s="715"/>
      <c r="I14" s="715"/>
      <c r="J14" s="715"/>
      <c r="K14" s="715"/>
      <c r="L14" s="715"/>
      <c r="M14" s="715"/>
      <c r="N14" s="715"/>
      <c r="O14" s="715"/>
      <c r="P14" s="715"/>
      <c r="Q14" s="715"/>
      <c r="R14" s="715"/>
      <c r="S14" s="715"/>
      <c r="T14" s="715"/>
      <c r="U14" s="715"/>
      <c r="V14" s="715"/>
      <c r="W14" s="715"/>
      <c r="X14" s="715"/>
      <c r="Y14" s="715"/>
      <c r="Z14"/>
      <c r="AA14"/>
      <c r="AB14"/>
      <c r="AC14"/>
      <c r="AD14"/>
      <c r="AE14"/>
    </row>
    <row r="15" spans="1:46">
      <c r="A15" s="78" t="s">
        <v>63</v>
      </c>
      <c r="B15" s="46">
        <v>1</v>
      </c>
      <c r="C15" s="78">
        <v>2</v>
      </c>
      <c r="D15" s="78">
        <v>3</v>
      </c>
      <c r="E15" s="78">
        <v>4</v>
      </c>
      <c r="F15" s="78">
        <v>5</v>
      </c>
      <c r="G15" s="78">
        <v>6</v>
      </c>
      <c r="H15" s="78">
        <v>7</v>
      </c>
      <c r="I15" s="78">
        <v>8</v>
      </c>
      <c r="J15" s="78">
        <v>9</v>
      </c>
      <c r="K15" s="78">
        <v>10</v>
      </c>
      <c r="L15" s="78">
        <v>11</v>
      </c>
      <c r="M15" s="78">
        <v>12</v>
      </c>
      <c r="N15" s="78">
        <v>13</v>
      </c>
      <c r="O15" s="78">
        <v>14</v>
      </c>
      <c r="P15" s="78">
        <v>15</v>
      </c>
      <c r="Q15" s="78">
        <v>16</v>
      </c>
      <c r="R15" s="78">
        <v>17</v>
      </c>
      <c r="S15" s="78">
        <v>18</v>
      </c>
      <c r="T15" s="78">
        <v>19</v>
      </c>
      <c r="U15" s="78">
        <v>20</v>
      </c>
      <c r="V15" s="78">
        <v>21</v>
      </c>
      <c r="W15" s="78">
        <v>22</v>
      </c>
      <c r="X15" s="78">
        <v>23</v>
      </c>
      <c r="Y15" s="78">
        <v>24</v>
      </c>
      <c r="Z15" s="78">
        <v>25</v>
      </c>
      <c r="AA15" s="78">
        <v>26</v>
      </c>
      <c r="AB15" s="78">
        <v>27</v>
      </c>
      <c r="AC15" s="78">
        <v>28</v>
      </c>
      <c r="AD15" s="78">
        <v>29</v>
      </c>
      <c r="AE15" s="78">
        <v>30</v>
      </c>
      <c r="AF15" s="79">
        <v>31</v>
      </c>
      <c r="AG15" s="79">
        <v>32</v>
      </c>
      <c r="AH15" s="79">
        <v>33</v>
      </c>
      <c r="AI15" s="79">
        <v>34</v>
      </c>
      <c r="AJ15" s="79">
        <v>35</v>
      </c>
      <c r="AK15" s="79">
        <v>36</v>
      </c>
      <c r="AL15" s="79">
        <v>37</v>
      </c>
      <c r="AM15" s="79">
        <v>38</v>
      </c>
      <c r="AN15" s="79">
        <v>39</v>
      </c>
      <c r="AO15" s="79">
        <v>40</v>
      </c>
      <c r="AP15" s="79">
        <v>41</v>
      </c>
      <c r="AQ15" s="79">
        <v>42</v>
      </c>
      <c r="AR15" s="79">
        <v>43</v>
      </c>
      <c r="AS15" s="79">
        <v>44</v>
      </c>
      <c r="AT15" s="79">
        <v>45</v>
      </c>
    </row>
    <row r="16" spans="1:46" ht="6.75" customHeight="1">
      <c r="A16" s="85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9"/>
    </row>
    <row r="17" spans="1:46">
      <c r="A17" s="80">
        <v>1.1000000000000001</v>
      </c>
      <c r="B17" s="10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4"/>
    </row>
    <row r="18" spans="1:46" ht="15" customHeight="1">
      <c r="A18" s="85"/>
      <c r="B18" s="86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9"/>
    </row>
    <row r="19" spans="1:46">
      <c r="A19" s="80">
        <v>1</v>
      </c>
      <c r="B19" s="86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9"/>
    </row>
    <row r="20" spans="1:46">
      <c r="A20" s="90"/>
      <c r="B20" s="86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9"/>
    </row>
    <row r="21" spans="1:46">
      <c r="A21" s="85"/>
      <c r="B21" s="86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9"/>
    </row>
    <row r="22" spans="1:46">
      <c r="A22" s="80">
        <v>0.85</v>
      </c>
      <c r="B22" s="86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9"/>
    </row>
    <row r="23" spans="1:46">
      <c r="A23" s="90"/>
      <c r="B23" s="86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9"/>
    </row>
    <row r="24" spans="1:46">
      <c r="A24" s="85"/>
      <c r="B24" s="86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9"/>
    </row>
    <row r="25" spans="1:46">
      <c r="A25" s="80">
        <v>0.7</v>
      </c>
      <c r="B25" s="86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9"/>
    </row>
    <row r="26" spans="1:46">
      <c r="A26" s="85"/>
      <c r="B26" s="86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9"/>
    </row>
    <row r="27" spans="1:46">
      <c r="A27" s="80">
        <v>0.6</v>
      </c>
      <c r="B27" s="86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9"/>
    </row>
    <row r="28" spans="1:46">
      <c r="A28" s="90"/>
      <c r="B28" s="86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9"/>
    </row>
    <row r="29" spans="1:46">
      <c r="A29" s="85"/>
      <c r="B29" s="86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9"/>
    </row>
    <row r="30" spans="1:46">
      <c r="A30" s="90" t="s">
        <v>64</v>
      </c>
      <c r="B30" s="86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9"/>
    </row>
    <row r="31" spans="1:46">
      <c r="A31" s="85"/>
      <c r="B31" s="86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9"/>
    </row>
    <row r="32" spans="1:46">
      <c r="A32" s="85" t="s">
        <v>65</v>
      </c>
      <c r="B32" s="91"/>
      <c r="C32" s="166" t="s">
        <v>229</v>
      </c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4"/>
    </row>
    <row r="33" spans="1:46">
      <c r="A33" s="95" t="s">
        <v>66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8"/>
    </row>
    <row r="34" spans="1:46">
      <c r="A34" s="95" t="s">
        <v>110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8"/>
    </row>
    <row r="35" spans="1:46">
      <c r="A35" s="85" t="s">
        <v>85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7"/>
    </row>
  </sheetData>
  <pageMargins left="0.7" right="0.7" top="0.75" bottom="0.75" header="0.51180555555555496" footer="0.51180555555555496"/>
  <pageSetup paperSize="9" firstPageNumber="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FFFF"/>
  </sheetPr>
  <dimension ref="A1:AJ21"/>
  <sheetViews>
    <sheetView zoomScaleNormal="100" workbookViewId="0">
      <selection activeCell="O13" sqref="O13"/>
    </sheetView>
  </sheetViews>
  <sheetFormatPr baseColWidth="10" defaultColWidth="9.140625" defaultRowHeight="15"/>
  <cols>
    <col min="1" max="1" width="9.5703125" style="43"/>
    <col min="2" max="31" width="3.85546875" style="43"/>
    <col min="32" max="1025" width="3.85546875"/>
  </cols>
  <sheetData>
    <row r="1" spans="1:36">
      <c r="A1" s="44" t="s">
        <v>63</v>
      </c>
      <c r="B1" s="263" t="s">
        <v>21</v>
      </c>
      <c r="C1" s="264" t="s">
        <v>116</v>
      </c>
      <c r="D1" s="264" t="s">
        <v>117</v>
      </c>
      <c r="E1" s="264" t="s">
        <v>118</v>
      </c>
      <c r="F1" s="264" t="s">
        <v>119</v>
      </c>
      <c r="G1" s="264" t="s">
        <v>120</v>
      </c>
      <c r="H1" s="264" t="s">
        <v>121</v>
      </c>
      <c r="I1" s="264" t="s">
        <v>122</v>
      </c>
      <c r="J1" s="264" t="s">
        <v>123</v>
      </c>
      <c r="K1" s="264" t="s">
        <v>124</v>
      </c>
      <c r="L1" s="264" t="s">
        <v>125</v>
      </c>
      <c r="M1" s="264" t="s">
        <v>126</v>
      </c>
      <c r="N1" s="264" t="s">
        <v>127</v>
      </c>
      <c r="O1" s="264" t="s">
        <v>128</v>
      </c>
      <c r="P1" s="264" t="s">
        <v>129</v>
      </c>
      <c r="Q1" s="264" t="s">
        <v>130</v>
      </c>
      <c r="R1" s="264" t="s">
        <v>131</v>
      </c>
      <c r="S1" s="264" t="s">
        <v>132</v>
      </c>
      <c r="T1" s="264" t="s">
        <v>133</v>
      </c>
      <c r="U1" s="264" t="s">
        <v>134</v>
      </c>
      <c r="V1" s="264" t="s">
        <v>135</v>
      </c>
      <c r="W1" s="264" t="s">
        <v>136</v>
      </c>
      <c r="X1" s="264" t="s">
        <v>137</v>
      </c>
      <c r="Y1" s="264" t="s">
        <v>138</v>
      </c>
      <c r="Z1" s="264" t="s">
        <v>139</v>
      </c>
      <c r="AA1" s="264" t="s">
        <v>140</v>
      </c>
      <c r="AB1" s="264" t="s">
        <v>141</v>
      </c>
      <c r="AC1" s="264" t="s">
        <v>142</v>
      </c>
      <c r="AD1" s="264" t="s">
        <v>143</v>
      </c>
      <c r="AE1" s="264" t="s">
        <v>144</v>
      </c>
      <c r="AF1" s="264" t="s">
        <v>223</v>
      </c>
      <c r="AG1" s="264" t="s">
        <v>224</v>
      </c>
      <c r="AH1" s="264" t="s">
        <v>225</v>
      </c>
      <c r="AI1" s="264" t="s">
        <v>226</v>
      </c>
      <c r="AJ1" s="264" t="s">
        <v>227</v>
      </c>
    </row>
    <row r="2" spans="1:36" ht="4.5" customHeight="1" thickBot="1">
      <c r="A2" s="245"/>
      <c r="B2" s="66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</row>
    <row r="3" spans="1:36">
      <c r="A3" s="169">
        <v>1.1000000000000001</v>
      </c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</row>
    <row r="4" spans="1:36" ht="15.75" thickBot="1">
      <c r="A4" s="51"/>
      <c r="B4" s="86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</row>
    <row r="5" spans="1:36">
      <c r="A5" s="169">
        <v>1</v>
      </c>
      <c r="B5" s="86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</row>
    <row r="6" spans="1:36">
      <c r="A6" s="64"/>
      <c r="B6" s="86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</row>
    <row r="7" spans="1:36" ht="15.75" thickBot="1">
      <c r="A7" s="51"/>
      <c r="B7" s="86"/>
      <c r="C7" s="87"/>
      <c r="D7" s="87"/>
      <c r="E7" s="87"/>
      <c r="F7" s="87"/>
      <c r="G7" s="87"/>
      <c r="H7" s="92"/>
      <c r="I7" s="92"/>
      <c r="J7" s="87"/>
      <c r="K7" s="87"/>
      <c r="L7" s="87"/>
      <c r="M7" s="92"/>
      <c r="N7" s="92"/>
      <c r="O7" s="87"/>
      <c r="P7" s="87"/>
      <c r="Q7" s="87"/>
      <c r="R7" s="92"/>
      <c r="S7" s="92"/>
      <c r="T7" s="87"/>
      <c r="U7" s="87"/>
      <c r="V7" s="87"/>
      <c r="W7" s="92"/>
      <c r="X7" s="92"/>
      <c r="Y7" s="87"/>
      <c r="Z7" s="87"/>
      <c r="AA7" s="87"/>
      <c r="AB7" s="92"/>
      <c r="AC7" s="92"/>
      <c r="AD7" s="87"/>
      <c r="AE7" s="87"/>
      <c r="AF7" s="87"/>
      <c r="AG7" s="92"/>
      <c r="AH7" s="92"/>
      <c r="AI7" s="87"/>
      <c r="AJ7" s="87"/>
    </row>
    <row r="8" spans="1:36">
      <c r="A8" s="169">
        <v>0.85</v>
      </c>
      <c r="B8" s="86"/>
      <c r="C8" s="87"/>
      <c r="D8" s="87"/>
      <c r="E8" s="87"/>
      <c r="F8" s="87"/>
      <c r="G8" s="105"/>
      <c r="H8" s="820">
        <v>1</v>
      </c>
      <c r="I8" s="821">
        <v>2</v>
      </c>
      <c r="J8" s="106"/>
      <c r="K8" s="87"/>
      <c r="L8" s="105"/>
      <c r="M8" s="820">
        <v>1</v>
      </c>
      <c r="N8" s="821">
        <v>2</v>
      </c>
      <c r="O8" s="106"/>
      <c r="P8" s="87"/>
      <c r="Q8" s="105"/>
      <c r="R8" s="820">
        <v>1</v>
      </c>
      <c r="S8" s="821">
        <v>2</v>
      </c>
      <c r="T8" s="106"/>
      <c r="U8" s="87"/>
      <c r="V8" s="105"/>
      <c r="W8" s="820">
        <v>1</v>
      </c>
      <c r="X8" s="821">
        <v>2</v>
      </c>
      <c r="Y8" s="106"/>
      <c r="Z8" s="87"/>
      <c r="AA8" s="105"/>
      <c r="AB8" s="820">
        <v>1</v>
      </c>
      <c r="AC8" s="821">
        <v>2</v>
      </c>
      <c r="AD8" s="106"/>
      <c r="AE8" s="87"/>
      <c r="AF8" s="105"/>
      <c r="AG8" s="820">
        <v>1</v>
      </c>
      <c r="AH8" s="821">
        <v>2</v>
      </c>
      <c r="AI8" s="106"/>
      <c r="AJ8" s="87"/>
    </row>
    <row r="9" spans="1:36">
      <c r="A9" s="66"/>
      <c r="B9" s="86"/>
      <c r="C9" s="87"/>
      <c r="D9" s="87"/>
      <c r="E9" s="87"/>
      <c r="F9" s="87"/>
      <c r="G9" s="105"/>
      <c r="H9" s="822"/>
      <c r="I9" s="823"/>
      <c r="J9" s="106"/>
      <c r="K9" s="87"/>
      <c r="L9" s="105"/>
      <c r="M9" s="822"/>
      <c r="N9" s="823"/>
      <c r="O9" s="106"/>
      <c r="P9" s="87"/>
      <c r="Q9" s="105"/>
      <c r="R9" s="822"/>
      <c r="S9" s="823"/>
      <c r="T9" s="106"/>
      <c r="U9" s="87"/>
      <c r="V9" s="105"/>
      <c r="W9" s="822"/>
      <c r="X9" s="823"/>
      <c r="Y9" s="106"/>
      <c r="Z9" s="87"/>
      <c r="AA9" s="105"/>
      <c r="AB9" s="822"/>
      <c r="AC9" s="823"/>
      <c r="AD9" s="106"/>
      <c r="AE9" s="87"/>
      <c r="AF9" s="105"/>
      <c r="AG9" s="822"/>
      <c r="AH9" s="823"/>
      <c r="AI9" s="106"/>
      <c r="AJ9" s="87"/>
    </row>
    <row r="10" spans="1:36" ht="15.75" thickBot="1">
      <c r="A10" s="51"/>
      <c r="B10" s="86"/>
      <c r="C10" s="87"/>
      <c r="D10" s="87"/>
      <c r="E10" s="87"/>
      <c r="F10" s="87"/>
      <c r="G10" s="105"/>
      <c r="H10" s="822"/>
      <c r="I10" s="823"/>
      <c r="J10" s="139"/>
      <c r="K10" s="92"/>
      <c r="L10" s="105"/>
      <c r="M10" s="822"/>
      <c r="N10" s="823"/>
      <c r="O10" s="139"/>
      <c r="P10" s="92"/>
      <c r="Q10" s="105"/>
      <c r="R10" s="822"/>
      <c r="S10" s="823"/>
      <c r="T10" s="139"/>
      <c r="U10" s="92"/>
      <c r="V10" s="105"/>
      <c r="W10" s="822"/>
      <c r="X10" s="823"/>
      <c r="Y10" s="139"/>
      <c r="Z10" s="92"/>
      <c r="AA10" s="105"/>
      <c r="AB10" s="822"/>
      <c r="AC10" s="823"/>
      <c r="AD10" s="139"/>
      <c r="AE10" s="92"/>
      <c r="AF10" s="105"/>
      <c r="AG10" s="822"/>
      <c r="AH10" s="823"/>
      <c r="AI10" s="139"/>
      <c r="AJ10" s="92"/>
    </row>
    <row r="11" spans="1:36">
      <c r="A11" s="169">
        <v>0.7</v>
      </c>
      <c r="B11" s="86"/>
      <c r="C11" s="87"/>
      <c r="D11" s="87"/>
      <c r="E11" s="87"/>
      <c r="F11" s="87"/>
      <c r="G11" s="105"/>
      <c r="H11" s="271"/>
      <c r="I11" s="271"/>
      <c r="J11" s="767">
        <v>1</v>
      </c>
      <c r="K11" s="270">
        <v>2</v>
      </c>
      <c r="L11" s="766">
        <v>3</v>
      </c>
      <c r="M11" s="271"/>
      <c r="N11" s="271"/>
      <c r="O11" s="767">
        <v>1</v>
      </c>
      <c r="P11" s="270">
        <v>2</v>
      </c>
      <c r="Q11" s="766">
        <v>3</v>
      </c>
      <c r="R11" s="271"/>
      <c r="S11" s="271"/>
      <c r="T11" s="767">
        <v>1</v>
      </c>
      <c r="U11" s="270">
        <v>2</v>
      </c>
      <c r="V11" s="766">
        <v>3</v>
      </c>
      <c r="W11" s="271"/>
      <c r="X11" s="271"/>
      <c r="Y11" s="767">
        <v>1</v>
      </c>
      <c r="Z11" s="270">
        <v>2</v>
      </c>
      <c r="AA11" s="766">
        <v>3</v>
      </c>
      <c r="AB11" s="271"/>
      <c r="AC11" s="271"/>
      <c r="AD11" s="767">
        <v>1</v>
      </c>
      <c r="AE11" s="270">
        <v>2</v>
      </c>
      <c r="AF11" s="766">
        <v>3</v>
      </c>
      <c r="AG11" s="271"/>
      <c r="AH11" s="271"/>
      <c r="AI11" s="767">
        <v>1</v>
      </c>
      <c r="AJ11" s="270">
        <v>2</v>
      </c>
    </row>
    <row r="12" spans="1:36" ht="15.75" thickBot="1">
      <c r="A12" s="51"/>
      <c r="B12" s="91"/>
      <c r="C12" s="92"/>
      <c r="D12" s="92"/>
      <c r="E12" s="92"/>
      <c r="F12" s="92"/>
      <c r="G12" s="109"/>
      <c r="H12" s="271"/>
      <c r="I12" s="271"/>
      <c r="J12" s="271"/>
      <c r="K12" s="271"/>
      <c r="L12" s="272"/>
      <c r="M12" s="271"/>
      <c r="N12" s="271"/>
      <c r="O12" s="269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1"/>
      <c r="AJ12" s="271"/>
    </row>
    <row r="13" spans="1:36">
      <c r="A13" s="169">
        <v>0.6</v>
      </c>
      <c r="B13" s="275">
        <v>1</v>
      </c>
      <c r="C13" s="270">
        <v>2</v>
      </c>
      <c r="D13" s="270">
        <v>3</v>
      </c>
      <c r="E13" s="270">
        <v>4</v>
      </c>
      <c r="F13" s="270">
        <v>5</v>
      </c>
      <c r="G13" s="270">
        <v>6</v>
      </c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2"/>
      <c r="AG13" s="271"/>
      <c r="AH13" s="271"/>
      <c r="AI13" s="271"/>
      <c r="AJ13" s="271"/>
    </row>
    <row r="14" spans="1:36">
      <c r="A14" s="66"/>
      <c r="B14" s="276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</row>
    <row r="15" spans="1:36" ht="15.75" thickBot="1">
      <c r="A15" s="51"/>
      <c r="B15" s="276"/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69"/>
      <c r="AG15" s="271"/>
      <c r="AH15" s="271"/>
      <c r="AI15" s="271"/>
      <c r="AJ15" s="271"/>
    </row>
    <row r="16" spans="1:36">
      <c r="A16" s="64" t="s">
        <v>64</v>
      </c>
      <c r="B16" s="276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69"/>
      <c r="AG16" s="271"/>
      <c r="AH16" s="271"/>
      <c r="AI16" s="271"/>
      <c r="AJ16" s="271"/>
    </row>
    <row r="17" spans="1:36" ht="15.75" thickBot="1">
      <c r="A17" s="66"/>
      <c r="B17" s="276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69"/>
      <c r="AG17" s="271"/>
      <c r="AH17" s="271"/>
      <c r="AI17" s="271"/>
      <c r="AJ17" s="271"/>
    </row>
    <row r="18" spans="1:36" ht="15.75" thickBot="1">
      <c r="A18" s="126" t="s">
        <v>65</v>
      </c>
      <c r="B18" s="277"/>
      <c r="C18" s="278"/>
      <c r="D18" s="278"/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278"/>
      <c r="AD18" s="278"/>
      <c r="AE18" s="278"/>
      <c r="AF18" s="797"/>
      <c r="AG18" s="278"/>
      <c r="AH18" s="278"/>
      <c r="AI18" s="278"/>
      <c r="AJ18" s="278"/>
    </row>
    <row r="19" spans="1:36" ht="15.75" thickBot="1">
      <c r="B19"/>
      <c r="AF19" s="43"/>
      <c r="AG19" s="43"/>
      <c r="AH19" s="43"/>
      <c r="AI19" s="43"/>
      <c r="AJ19" s="43"/>
    </row>
    <row r="20" spans="1:36" ht="15.75" thickBot="1">
      <c r="B20" s="316" t="s">
        <v>153</v>
      </c>
      <c r="C20" s="317"/>
      <c r="D20" s="317"/>
      <c r="E20" s="317"/>
      <c r="F20" s="318"/>
      <c r="J20" s="126"/>
      <c r="K20" s="126"/>
      <c r="L20" s="96" t="s">
        <v>230</v>
      </c>
      <c r="M20" s="96"/>
      <c r="N20" s="157"/>
      <c r="O20" s="717"/>
    </row>
    <row r="21" spans="1:36" ht="15.75" thickBot="1">
      <c r="B21" s="319" t="s">
        <v>154</v>
      </c>
      <c r="C21" s="320"/>
      <c r="D21" s="320"/>
      <c r="E21" s="320"/>
      <c r="F21" s="321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J21"/>
  <sheetViews>
    <sheetView workbookViewId="0">
      <selection activeCell="B3" sqref="B3"/>
    </sheetView>
  </sheetViews>
  <sheetFormatPr baseColWidth="10" defaultColWidth="3.7109375" defaultRowHeight="15"/>
  <cols>
    <col min="1" max="1" width="8" style="43" customWidth="1"/>
    <col min="2" max="31" width="3.7109375" style="43"/>
  </cols>
  <sheetData>
    <row r="1" spans="1:36">
      <c r="A1" s="44" t="s">
        <v>63</v>
      </c>
      <c r="B1" s="263" t="s">
        <v>21</v>
      </c>
      <c r="C1" s="264" t="s">
        <v>116</v>
      </c>
      <c r="D1" s="264" t="s">
        <v>117</v>
      </c>
      <c r="E1" s="264" t="s">
        <v>118</v>
      </c>
      <c r="F1" s="264" t="s">
        <v>119</v>
      </c>
      <c r="G1" s="264" t="s">
        <v>120</v>
      </c>
      <c r="H1" s="264" t="s">
        <v>121</v>
      </c>
      <c r="I1" s="264" t="s">
        <v>122</v>
      </c>
      <c r="J1" s="264" t="s">
        <v>123</v>
      </c>
      <c r="K1" s="264" t="s">
        <v>124</v>
      </c>
      <c r="L1" s="264" t="s">
        <v>125</v>
      </c>
      <c r="M1" s="264" t="s">
        <v>126</v>
      </c>
      <c r="N1" s="264" t="s">
        <v>127</v>
      </c>
      <c r="O1" s="264" t="s">
        <v>128</v>
      </c>
      <c r="P1" s="264" t="s">
        <v>129</v>
      </c>
      <c r="Q1" s="264" t="s">
        <v>130</v>
      </c>
      <c r="R1" s="264" t="s">
        <v>131</v>
      </c>
      <c r="S1" s="264" t="s">
        <v>132</v>
      </c>
      <c r="T1" s="264" t="s">
        <v>133</v>
      </c>
      <c r="U1" s="264" t="s">
        <v>134</v>
      </c>
      <c r="V1" s="264" t="s">
        <v>135</v>
      </c>
      <c r="W1" s="264" t="s">
        <v>136</v>
      </c>
      <c r="X1" s="264" t="s">
        <v>137</v>
      </c>
      <c r="Y1" s="264" t="s">
        <v>138</v>
      </c>
      <c r="Z1" s="264" t="s">
        <v>139</v>
      </c>
      <c r="AA1" s="264" t="s">
        <v>140</v>
      </c>
      <c r="AB1" s="264" t="s">
        <v>141</v>
      </c>
      <c r="AC1" s="264" t="s">
        <v>142</v>
      </c>
      <c r="AD1" s="264" t="s">
        <v>143</v>
      </c>
      <c r="AE1" s="264" t="s">
        <v>144</v>
      </c>
      <c r="AF1" s="264" t="s">
        <v>223</v>
      </c>
      <c r="AG1" s="264" t="s">
        <v>224</v>
      </c>
      <c r="AH1" s="264" t="s">
        <v>225</v>
      </c>
      <c r="AI1" s="264" t="s">
        <v>226</v>
      </c>
      <c r="AJ1" s="264" t="s">
        <v>227</v>
      </c>
    </row>
    <row r="2" spans="1:36" ht="4.5" customHeight="1" thickBot="1">
      <c r="A2" s="245"/>
      <c r="B2" s="66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</row>
    <row r="3" spans="1:36">
      <c r="A3" s="169">
        <v>1.1000000000000001</v>
      </c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105"/>
    </row>
    <row r="4" spans="1:36" ht="15.75" thickBot="1">
      <c r="A4" s="51"/>
      <c r="B4" s="86"/>
      <c r="C4" s="87"/>
      <c r="D4" s="87"/>
      <c r="E4" s="87"/>
      <c r="F4" s="87"/>
      <c r="G4" s="87"/>
      <c r="H4" s="92"/>
      <c r="I4" s="87"/>
      <c r="J4" s="87"/>
      <c r="K4" s="87"/>
      <c r="L4" s="87"/>
      <c r="M4" s="87"/>
      <c r="N4" s="92"/>
      <c r="O4" s="87"/>
      <c r="P4" s="87"/>
      <c r="Q4" s="87"/>
      <c r="R4" s="87"/>
      <c r="S4" s="87"/>
      <c r="T4" s="92"/>
      <c r="U4" s="87"/>
      <c r="V4" s="87"/>
      <c r="W4" s="87"/>
      <c r="X4" s="87"/>
      <c r="Y4" s="87"/>
      <c r="Z4" s="92"/>
      <c r="AA4" s="87"/>
      <c r="AB4" s="87"/>
      <c r="AC4" s="87"/>
      <c r="AD4" s="87"/>
      <c r="AE4" s="87"/>
      <c r="AF4" s="87"/>
      <c r="AG4" s="87"/>
      <c r="AH4" s="87"/>
      <c r="AI4" s="87"/>
      <c r="AJ4" s="105"/>
    </row>
    <row r="5" spans="1:36">
      <c r="A5" s="169">
        <v>1</v>
      </c>
      <c r="B5" s="86"/>
      <c r="C5" s="87"/>
      <c r="D5" s="87"/>
      <c r="E5" s="87"/>
      <c r="F5" s="87"/>
      <c r="G5" s="105"/>
      <c r="H5" s="266"/>
      <c r="I5" s="106"/>
      <c r="J5" s="87"/>
      <c r="K5" s="87"/>
      <c r="L5" s="87"/>
      <c r="M5" s="105"/>
      <c r="N5" s="265"/>
      <c r="O5" s="106"/>
      <c r="P5" s="87"/>
      <c r="Q5" s="87"/>
      <c r="R5" s="87"/>
      <c r="S5" s="105"/>
      <c r="T5" s="265"/>
      <c r="U5" s="106"/>
      <c r="V5" s="87"/>
      <c r="W5" s="87"/>
      <c r="X5" s="87"/>
      <c r="Y5" s="105"/>
      <c r="Z5" s="265"/>
      <c r="AA5" s="106"/>
      <c r="AB5" s="87"/>
      <c r="AC5" s="87"/>
      <c r="AD5" s="87"/>
      <c r="AE5" s="87"/>
      <c r="AF5" s="87"/>
      <c r="AG5" s="87"/>
      <c r="AH5" s="87"/>
      <c r="AI5" s="87"/>
      <c r="AJ5" s="105"/>
    </row>
    <row r="6" spans="1:36">
      <c r="A6" s="64"/>
      <c r="B6" s="86"/>
      <c r="C6" s="87"/>
      <c r="D6" s="87"/>
      <c r="E6" s="87"/>
      <c r="F6" s="87"/>
      <c r="G6" s="105"/>
      <c r="H6" s="268"/>
      <c r="I6" s="106"/>
      <c r="J6" s="87"/>
      <c r="K6" s="87"/>
      <c r="L6" s="87"/>
      <c r="M6" s="105"/>
      <c r="N6" s="267"/>
      <c r="O6" s="106"/>
      <c r="P6" s="87"/>
      <c r="Q6" s="87"/>
      <c r="R6" s="87"/>
      <c r="S6" s="105"/>
      <c r="T6" s="267"/>
      <c r="U6" s="106"/>
      <c r="V6" s="87"/>
      <c r="W6" s="87"/>
      <c r="X6" s="87"/>
      <c r="Y6" s="105"/>
      <c r="Z6" s="267"/>
      <c r="AA6" s="106"/>
      <c r="AB6" s="87"/>
      <c r="AC6" s="87"/>
      <c r="AD6" s="87"/>
      <c r="AE6" s="87"/>
      <c r="AF6" s="87"/>
      <c r="AG6" s="87"/>
      <c r="AH6" s="87"/>
      <c r="AI6" s="87"/>
      <c r="AJ6" s="105"/>
    </row>
    <row r="7" spans="1:36" ht="15.75" thickBot="1">
      <c r="A7" s="51"/>
      <c r="B7" s="86"/>
      <c r="C7" s="87"/>
      <c r="D7" s="87"/>
      <c r="E7" s="87"/>
      <c r="F7" s="87"/>
      <c r="G7" s="105"/>
      <c r="H7" s="268"/>
      <c r="I7" s="106"/>
      <c r="J7" s="87"/>
      <c r="K7" s="87"/>
      <c r="L7" s="87"/>
      <c r="M7" s="105"/>
      <c r="N7" s="267"/>
      <c r="O7" s="106"/>
      <c r="P7" s="87"/>
      <c r="Q7" s="87"/>
      <c r="R7" s="87"/>
      <c r="S7" s="105"/>
      <c r="T7" s="267"/>
      <c r="U7" s="106"/>
      <c r="V7" s="87"/>
      <c r="W7" s="87"/>
      <c r="X7" s="87"/>
      <c r="Y7" s="105"/>
      <c r="Z7" s="267"/>
      <c r="AA7" s="106"/>
      <c r="AB7" s="87"/>
      <c r="AC7" s="87"/>
      <c r="AD7" s="87"/>
      <c r="AE7" s="87"/>
      <c r="AF7" s="87"/>
      <c r="AG7" s="87"/>
      <c r="AH7" s="87"/>
      <c r="AI7" s="87"/>
      <c r="AJ7" s="105"/>
    </row>
    <row r="8" spans="1:36">
      <c r="A8" s="169">
        <v>0.85</v>
      </c>
      <c r="B8" s="86"/>
      <c r="C8" s="87"/>
      <c r="D8" s="87"/>
      <c r="E8" s="87"/>
      <c r="F8" s="87"/>
      <c r="G8" s="105"/>
      <c r="H8" s="268"/>
      <c r="I8" s="106"/>
      <c r="J8" s="87"/>
      <c r="K8" s="87"/>
      <c r="L8" s="87"/>
      <c r="M8" s="105"/>
      <c r="N8" s="267"/>
      <c r="O8" s="106"/>
      <c r="P8" s="87"/>
      <c r="Q8" s="87"/>
      <c r="R8" s="87"/>
      <c r="S8" s="105"/>
      <c r="T8" s="267"/>
      <c r="U8" s="106"/>
      <c r="V8" s="87"/>
      <c r="W8" s="87"/>
      <c r="X8" s="87"/>
      <c r="Y8" s="105"/>
      <c r="Z8" s="267"/>
      <c r="AA8" s="106"/>
      <c r="AB8" s="87"/>
      <c r="AC8" s="87"/>
      <c r="AD8" s="87"/>
      <c r="AE8" s="87"/>
      <c r="AF8" s="87"/>
      <c r="AG8" s="87"/>
      <c r="AH8" s="87"/>
      <c r="AI8" s="87"/>
      <c r="AJ8" s="105"/>
    </row>
    <row r="9" spans="1:36">
      <c r="A9" s="66"/>
      <c r="B9" s="86"/>
      <c r="C9" s="87"/>
      <c r="D9" s="87"/>
      <c r="E9" s="87"/>
      <c r="F9" s="87"/>
      <c r="G9" s="105"/>
      <c r="H9" s="268"/>
      <c r="I9" s="106"/>
      <c r="J9" s="87"/>
      <c r="K9" s="87"/>
      <c r="L9" s="87"/>
      <c r="M9" s="105"/>
      <c r="N9" s="267"/>
      <c r="O9" s="106"/>
      <c r="P9" s="87"/>
      <c r="Q9" s="87"/>
      <c r="R9" s="87"/>
      <c r="S9" s="105"/>
      <c r="T9" s="267"/>
      <c r="U9" s="106"/>
      <c r="V9" s="87"/>
      <c r="W9" s="87"/>
      <c r="X9" s="87"/>
      <c r="Y9" s="105"/>
      <c r="Z9" s="267"/>
      <c r="AA9" s="106"/>
      <c r="AB9" s="87"/>
      <c r="AC9" s="87"/>
      <c r="AD9" s="87"/>
      <c r="AE9" s="87"/>
      <c r="AF9" s="87"/>
      <c r="AG9" s="87"/>
      <c r="AH9" s="87"/>
      <c r="AI9" s="87"/>
      <c r="AJ9" s="105"/>
    </row>
    <row r="10" spans="1:36" ht="15.75" thickBot="1">
      <c r="A10" s="51"/>
      <c r="B10" s="86"/>
      <c r="C10" s="87"/>
      <c r="D10" s="87"/>
      <c r="E10" s="87"/>
      <c r="F10" s="87"/>
      <c r="G10" s="105"/>
      <c r="H10" s="269"/>
      <c r="I10" s="91"/>
      <c r="J10" s="92"/>
      <c r="K10" s="92"/>
      <c r="L10" s="92"/>
      <c r="M10" s="109"/>
      <c r="N10" s="271"/>
      <c r="O10" s="91"/>
      <c r="P10" s="92"/>
      <c r="Q10" s="92"/>
      <c r="R10" s="92"/>
      <c r="S10" s="109"/>
      <c r="T10" s="267"/>
      <c r="U10" s="139"/>
      <c r="V10" s="92"/>
      <c r="W10" s="92"/>
      <c r="X10" s="92"/>
      <c r="Y10" s="109"/>
      <c r="Z10" s="267"/>
      <c r="AA10" s="139"/>
      <c r="AB10" s="92"/>
      <c r="AC10" s="92"/>
      <c r="AD10" s="92"/>
      <c r="AE10" s="92"/>
      <c r="AF10" s="92"/>
      <c r="AG10" s="92"/>
      <c r="AH10" s="92"/>
      <c r="AI10" s="92"/>
      <c r="AJ10" s="109"/>
    </row>
    <row r="11" spans="1:36">
      <c r="A11" s="169">
        <v>0.7</v>
      </c>
      <c r="B11" s="86"/>
      <c r="C11" s="87"/>
      <c r="D11" s="87"/>
      <c r="E11" s="87"/>
      <c r="F11" s="87"/>
      <c r="G11" s="105"/>
      <c r="H11" s="768"/>
      <c r="I11" s="767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766"/>
      <c r="AC11" s="270"/>
      <c r="AD11" s="270"/>
      <c r="AE11" s="270"/>
      <c r="AF11" s="270"/>
      <c r="AG11" s="270"/>
      <c r="AH11" s="270"/>
      <c r="AI11" s="270"/>
      <c r="AJ11" s="273"/>
    </row>
    <row r="12" spans="1:36" ht="15.75" thickBot="1">
      <c r="A12" s="51"/>
      <c r="B12" s="91"/>
      <c r="C12" s="92"/>
      <c r="D12" s="92"/>
      <c r="E12" s="92"/>
      <c r="F12" s="92"/>
      <c r="G12" s="109"/>
      <c r="H12" s="767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2"/>
      <c r="AC12" s="271"/>
      <c r="AD12" s="271"/>
      <c r="AE12" s="271"/>
      <c r="AF12" s="271"/>
      <c r="AG12" s="271"/>
      <c r="AH12" s="271"/>
      <c r="AI12" s="271"/>
      <c r="AJ12" s="274"/>
    </row>
    <row r="13" spans="1:36">
      <c r="A13" s="169">
        <v>0.6</v>
      </c>
      <c r="B13" s="275">
        <v>1</v>
      </c>
      <c r="C13" s="270">
        <v>2</v>
      </c>
      <c r="D13" s="270">
        <v>3</v>
      </c>
      <c r="E13" s="270">
        <v>4</v>
      </c>
      <c r="F13" s="270">
        <v>5</v>
      </c>
      <c r="G13" s="270">
        <v>6</v>
      </c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2"/>
      <c r="AC13" s="271"/>
      <c r="AD13" s="271"/>
      <c r="AE13" s="271"/>
      <c r="AF13" s="272"/>
      <c r="AG13" s="271"/>
      <c r="AH13" s="271"/>
      <c r="AI13" s="271"/>
      <c r="AJ13" s="274"/>
    </row>
    <row r="14" spans="1:36">
      <c r="A14" s="66"/>
      <c r="B14" s="276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4"/>
    </row>
    <row r="15" spans="1:36" ht="15.75" thickBot="1">
      <c r="A15" s="51"/>
      <c r="B15" s="276"/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4"/>
    </row>
    <row r="16" spans="1:36">
      <c r="A16" s="64" t="s">
        <v>64</v>
      </c>
      <c r="B16" s="276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4"/>
    </row>
    <row r="17" spans="1:36" ht="15.75" thickBot="1">
      <c r="A17" s="66"/>
      <c r="B17" s="276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4"/>
    </row>
    <row r="18" spans="1:36" ht="15.75" thickBot="1">
      <c r="A18" s="126" t="s">
        <v>65</v>
      </c>
      <c r="B18" s="277"/>
      <c r="C18" s="278"/>
      <c r="D18" s="278"/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278"/>
      <c r="AD18" s="278"/>
      <c r="AE18" s="278"/>
      <c r="AF18" s="278"/>
      <c r="AG18" s="278"/>
      <c r="AH18" s="278"/>
      <c r="AI18" s="278"/>
      <c r="AJ18" s="279"/>
    </row>
    <row r="19" spans="1:36" ht="15.75" thickBot="1">
      <c r="B19"/>
      <c r="AF19" s="43"/>
      <c r="AG19" s="43"/>
      <c r="AH19" s="43"/>
      <c r="AI19" s="43"/>
      <c r="AJ19" s="43"/>
    </row>
    <row r="20" spans="1:36" ht="15.75" thickBot="1">
      <c r="A20" s="53"/>
      <c r="B20" s="316" t="s">
        <v>153</v>
      </c>
      <c r="C20" s="317"/>
      <c r="D20" s="317"/>
      <c r="E20" s="317"/>
      <c r="F20" s="317"/>
      <c r="G20" s="318"/>
      <c r="K20" s="126"/>
      <c r="L20" s="126"/>
      <c r="M20" s="96" t="s">
        <v>230</v>
      </c>
      <c r="N20" s="96"/>
      <c r="O20" s="157"/>
      <c r="P20" s="717"/>
    </row>
    <row r="21" spans="1:36" ht="15.75" thickBot="1">
      <c r="B21" s="319" t="s">
        <v>228</v>
      </c>
      <c r="C21" s="320"/>
      <c r="D21" s="320"/>
      <c r="E21" s="320"/>
      <c r="F21" s="320"/>
      <c r="G21" s="321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J20"/>
  <sheetViews>
    <sheetView workbookViewId="0">
      <selection activeCell="O14" sqref="O14"/>
    </sheetView>
  </sheetViews>
  <sheetFormatPr baseColWidth="10" defaultColWidth="3.7109375" defaultRowHeight="15"/>
  <cols>
    <col min="1" max="1" width="8" style="43" customWidth="1"/>
    <col min="2" max="31" width="3.7109375" style="43"/>
  </cols>
  <sheetData>
    <row r="1" spans="1:36">
      <c r="A1" s="44" t="s">
        <v>63</v>
      </c>
      <c r="B1" s="263" t="s">
        <v>21</v>
      </c>
      <c r="C1" s="264" t="s">
        <v>116</v>
      </c>
      <c r="D1" s="264" t="s">
        <v>117</v>
      </c>
      <c r="E1" s="264" t="s">
        <v>118</v>
      </c>
      <c r="F1" s="264" t="s">
        <v>119</v>
      </c>
      <c r="G1" s="264" t="s">
        <v>120</v>
      </c>
      <c r="H1" s="264" t="s">
        <v>121</v>
      </c>
      <c r="I1" s="264" t="s">
        <v>122</v>
      </c>
      <c r="J1" s="264" t="s">
        <v>123</v>
      </c>
      <c r="K1" s="264" t="s">
        <v>124</v>
      </c>
      <c r="L1" s="264" t="s">
        <v>125</v>
      </c>
      <c r="M1" s="264" t="s">
        <v>126</v>
      </c>
      <c r="N1" s="264" t="s">
        <v>127</v>
      </c>
      <c r="O1" s="264" t="s">
        <v>128</v>
      </c>
      <c r="P1" s="264" t="s">
        <v>129</v>
      </c>
      <c r="Q1" s="264" t="s">
        <v>130</v>
      </c>
      <c r="R1" s="264" t="s">
        <v>131</v>
      </c>
      <c r="S1" s="264" t="s">
        <v>132</v>
      </c>
      <c r="T1" s="264" t="s">
        <v>133</v>
      </c>
      <c r="U1" s="264" t="s">
        <v>134</v>
      </c>
      <c r="V1" s="264" t="s">
        <v>135</v>
      </c>
      <c r="W1" s="264" t="s">
        <v>136</v>
      </c>
      <c r="X1" s="264" t="s">
        <v>137</v>
      </c>
      <c r="Y1" s="264" t="s">
        <v>138</v>
      </c>
      <c r="Z1" s="264" t="s">
        <v>139</v>
      </c>
      <c r="AA1" s="264" t="s">
        <v>140</v>
      </c>
      <c r="AB1" s="264" t="s">
        <v>141</v>
      </c>
      <c r="AC1" s="264" t="s">
        <v>142</v>
      </c>
      <c r="AD1" s="264" t="s">
        <v>143</v>
      </c>
      <c r="AE1" s="264" t="s">
        <v>144</v>
      </c>
      <c r="AF1" s="264" t="s">
        <v>223</v>
      </c>
      <c r="AG1" s="264" t="s">
        <v>224</v>
      </c>
      <c r="AH1" s="264" t="s">
        <v>225</v>
      </c>
      <c r="AI1" s="264" t="s">
        <v>226</v>
      </c>
      <c r="AJ1" s="264" t="s">
        <v>227</v>
      </c>
    </row>
    <row r="2" spans="1:36" ht="4.5" customHeight="1" thickBot="1">
      <c r="A2" s="245"/>
      <c r="B2" s="66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</row>
    <row r="3" spans="1:36">
      <c r="A3" s="169">
        <v>1.1000000000000001</v>
      </c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105"/>
    </row>
    <row r="4" spans="1:36" ht="15.75" thickBot="1">
      <c r="A4" s="51"/>
      <c r="B4" s="86"/>
      <c r="C4" s="87"/>
      <c r="D4" s="87"/>
      <c r="E4" s="87"/>
      <c r="F4" s="87"/>
      <c r="G4" s="87"/>
      <c r="H4" s="92"/>
      <c r="I4" s="828"/>
      <c r="J4" s="829"/>
      <c r="K4" s="829"/>
      <c r="L4" s="829"/>
      <c r="M4" s="829"/>
      <c r="N4" s="829"/>
      <c r="O4" s="829"/>
      <c r="P4" s="829"/>
      <c r="Q4" s="829"/>
      <c r="R4" s="829"/>
      <c r="S4" s="829"/>
      <c r="T4" s="829"/>
      <c r="U4" s="829"/>
      <c r="V4" s="829"/>
      <c r="W4" s="829"/>
      <c r="X4" s="829"/>
      <c r="Y4" s="829"/>
      <c r="Z4" s="829"/>
      <c r="AA4" s="829"/>
      <c r="AB4" s="830"/>
      <c r="AC4" s="829"/>
      <c r="AD4" s="829"/>
      <c r="AE4" s="87"/>
      <c r="AF4" s="87"/>
      <c r="AG4" s="87"/>
      <c r="AH4" s="87"/>
      <c r="AI4" s="87"/>
      <c r="AJ4" s="105"/>
    </row>
    <row r="5" spans="1:36">
      <c r="A5" s="169">
        <v>1</v>
      </c>
      <c r="B5" s="86"/>
      <c r="C5" s="87"/>
      <c r="D5" s="87"/>
      <c r="E5" s="87"/>
      <c r="F5" s="87"/>
      <c r="G5" s="105"/>
      <c r="H5" s="266"/>
      <c r="I5" s="827"/>
      <c r="J5" s="827"/>
      <c r="K5" s="827"/>
      <c r="L5" s="827"/>
      <c r="M5" s="827"/>
      <c r="N5" s="827"/>
      <c r="O5" s="827"/>
      <c r="P5" s="827"/>
      <c r="Q5" s="827"/>
      <c r="R5" s="827"/>
      <c r="S5" s="827"/>
      <c r="T5" s="827"/>
      <c r="U5" s="827"/>
      <c r="V5" s="827"/>
      <c r="W5" s="827"/>
      <c r="X5" s="827"/>
      <c r="Y5" s="827"/>
      <c r="Z5" s="827"/>
      <c r="AA5" s="827"/>
      <c r="AB5" s="831"/>
      <c r="AC5" s="827"/>
      <c r="AD5" s="827"/>
      <c r="AE5" s="87"/>
      <c r="AF5" s="87"/>
      <c r="AG5" s="87"/>
      <c r="AH5" s="87"/>
      <c r="AI5" s="87"/>
      <c r="AJ5" s="105"/>
    </row>
    <row r="6" spans="1:36">
      <c r="A6" s="64"/>
      <c r="B6" s="86"/>
      <c r="C6" s="87"/>
      <c r="D6" s="87"/>
      <c r="E6" s="87"/>
      <c r="F6" s="87"/>
      <c r="G6" s="105"/>
      <c r="H6" s="268"/>
      <c r="I6" s="827"/>
      <c r="J6" s="827"/>
      <c r="K6" s="827"/>
      <c r="L6" s="827"/>
      <c r="M6" s="827"/>
      <c r="N6" s="827"/>
      <c r="O6" s="827"/>
      <c r="P6" s="827"/>
      <c r="Q6" s="827"/>
      <c r="R6" s="827"/>
      <c r="S6" s="827"/>
      <c r="T6" s="827"/>
      <c r="U6" s="827"/>
      <c r="V6" s="827"/>
      <c r="W6" s="827"/>
      <c r="X6" s="827"/>
      <c r="Y6" s="827"/>
      <c r="Z6" s="827"/>
      <c r="AA6" s="827"/>
      <c r="AB6" s="831"/>
      <c r="AC6" s="827"/>
      <c r="AD6" s="827"/>
      <c r="AE6" s="87"/>
      <c r="AF6" s="87"/>
      <c r="AG6" s="87"/>
      <c r="AH6" s="87"/>
      <c r="AI6" s="87"/>
      <c r="AJ6" s="105"/>
    </row>
    <row r="7" spans="1:36" ht="15.75" thickBot="1">
      <c r="A7" s="51"/>
      <c r="B7" s="86"/>
      <c r="C7" s="87"/>
      <c r="D7" s="87"/>
      <c r="E7" s="87"/>
      <c r="F7" s="87"/>
      <c r="G7" s="105"/>
      <c r="H7" s="268"/>
      <c r="I7" s="827"/>
      <c r="J7" s="827"/>
      <c r="K7" s="827"/>
      <c r="L7" s="827"/>
      <c r="M7" s="827"/>
      <c r="N7" s="827"/>
      <c r="O7" s="827"/>
      <c r="P7" s="827"/>
      <c r="Q7" s="827"/>
      <c r="R7" s="827"/>
      <c r="S7" s="827"/>
      <c r="T7" s="827"/>
      <c r="U7" s="827"/>
      <c r="V7" s="827"/>
      <c r="W7" s="827"/>
      <c r="X7" s="827"/>
      <c r="Y7" s="827"/>
      <c r="Z7" s="827"/>
      <c r="AA7" s="827"/>
      <c r="AB7" s="827"/>
      <c r="AC7" s="827"/>
      <c r="AD7" s="827"/>
      <c r="AE7" s="87"/>
      <c r="AF7" s="87"/>
      <c r="AG7" s="87"/>
      <c r="AH7" s="87"/>
      <c r="AI7" s="87"/>
      <c r="AJ7" s="105"/>
    </row>
    <row r="8" spans="1:36">
      <c r="A8" s="169">
        <v>0.85</v>
      </c>
      <c r="B8" s="86"/>
      <c r="C8" s="87"/>
      <c r="D8" s="87"/>
      <c r="E8" s="87"/>
      <c r="F8" s="87"/>
      <c r="G8" s="105"/>
      <c r="H8" s="268"/>
      <c r="I8" s="827"/>
      <c r="J8" s="827"/>
      <c r="K8" s="827"/>
      <c r="L8" s="827"/>
      <c r="M8" s="827" t="s">
        <v>299</v>
      </c>
      <c r="N8" s="827"/>
      <c r="O8" s="827"/>
      <c r="P8" s="827"/>
      <c r="Q8" s="827"/>
      <c r="R8" s="827"/>
      <c r="S8" s="827"/>
      <c r="T8" s="827"/>
      <c r="U8" s="827"/>
      <c r="V8" s="827"/>
      <c r="W8" s="827"/>
      <c r="X8" s="827"/>
      <c r="Y8" s="827"/>
      <c r="Z8" s="827"/>
      <c r="AA8" s="827"/>
      <c r="AB8" s="827"/>
      <c r="AC8" s="827"/>
      <c r="AD8" s="827"/>
      <c r="AE8" s="87"/>
      <c r="AF8" s="87"/>
      <c r="AG8" s="87"/>
      <c r="AH8" s="87"/>
      <c r="AI8" s="87"/>
      <c r="AJ8" s="105"/>
    </row>
    <row r="9" spans="1:36">
      <c r="A9" s="66"/>
      <c r="B9" s="86"/>
      <c r="C9" s="87"/>
      <c r="D9" s="87"/>
      <c r="E9" s="87"/>
      <c r="F9" s="87"/>
      <c r="G9" s="105"/>
      <c r="H9" s="268"/>
      <c r="I9" s="827"/>
      <c r="J9" s="827"/>
      <c r="K9" s="827"/>
      <c r="L9" s="827"/>
      <c r="M9" s="827"/>
      <c r="N9" s="827"/>
      <c r="O9" s="827"/>
      <c r="P9" s="827"/>
      <c r="Q9" s="827"/>
      <c r="R9" s="827"/>
      <c r="S9" s="827"/>
      <c r="T9" s="827"/>
      <c r="U9" s="827"/>
      <c r="V9" s="827"/>
      <c r="W9" s="827"/>
      <c r="X9" s="827"/>
      <c r="Y9" s="827"/>
      <c r="Z9" s="827"/>
      <c r="AA9" s="827"/>
      <c r="AB9" s="827"/>
      <c r="AC9" s="827"/>
      <c r="AD9" s="827"/>
      <c r="AE9" s="87"/>
      <c r="AF9" s="87"/>
      <c r="AG9" s="87"/>
      <c r="AH9" s="87"/>
      <c r="AI9" s="87"/>
      <c r="AJ9" s="105"/>
    </row>
    <row r="10" spans="1:36" ht="15.75" thickBot="1">
      <c r="A10" s="51"/>
      <c r="B10" s="86"/>
      <c r="C10" s="87"/>
      <c r="D10" s="87"/>
      <c r="E10" s="87"/>
      <c r="F10" s="87"/>
      <c r="G10" s="105"/>
      <c r="H10" s="269"/>
      <c r="I10" s="827"/>
      <c r="J10" s="827"/>
      <c r="K10" s="827"/>
      <c r="L10" s="827"/>
      <c r="M10" s="827"/>
      <c r="N10" s="827"/>
      <c r="O10" s="827"/>
      <c r="P10" s="827"/>
      <c r="Q10" s="827"/>
      <c r="R10" s="827"/>
      <c r="S10" s="827"/>
      <c r="T10" s="827"/>
      <c r="U10" s="827"/>
      <c r="V10" s="827"/>
      <c r="W10" s="827"/>
      <c r="X10" s="827"/>
      <c r="Y10" s="827"/>
      <c r="Z10" s="827"/>
      <c r="AA10" s="827"/>
      <c r="AB10" s="827"/>
      <c r="AC10" s="827"/>
      <c r="AD10" s="827"/>
      <c r="AE10" s="92"/>
      <c r="AF10" s="92"/>
      <c r="AG10" s="92"/>
      <c r="AH10" s="92"/>
      <c r="AI10" s="92"/>
      <c r="AJ10" s="109"/>
    </row>
    <row r="11" spans="1:36">
      <c r="A11" s="169">
        <v>0.7</v>
      </c>
      <c r="B11" s="86"/>
      <c r="C11" s="87"/>
      <c r="D11" s="87"/>
      <c r="E11" s="87"/>
      <c r="F11" s="87"/>
      <c r="G11" s="105"/>
      <c r="H11" s="768"/>
      <c r="I11" s="828"/>
      <c r="J11" s="829"/>
      <c r="K11" s="829"/>
      <c r="L11" s="829"/>
      <c r="M11" s="829"/>
      <c r="N11" s="829"/>
      <c r="O11" s="829"/>
      <c r="P11" s="829"/>
      <c r="Q11" s="829"/>
      <c r="R11" s="829"/>
      <c r="S11" s="829"/>
      <c r="T11" s="829"/>
      <c r="U11" s="829"/>
      <c r="V11" s="829"/>
      <c r="W11" s="829"/>
      <c r="X11" s="829"/>
      <c r="Y11" s="829"/>
      <c r="Z11" s="829"/>
      <c r="AA11" s="829"/>
      <c r="AB11" s="830"/>
      <c r="AC11" s="829"/>
      <c r="AD11" s="829"/>
      <c r="AE11" s="270"/>
      <c r="AF11" s="270"/>
      <c r="AG11" s="270"/>
      <c r="AH11" s="270"/>
      <c r="AI11" s="270"/>
      <c r="AJ11" s="273"/>
    </row>
    <row r="12" spans="1:36" ht="15.75" thickBot="1">
      <c r="A12" s="51"/>
      <c r="B12" s="91"/>
      <c r="C12" s="92"/>
      <c r="D12" s="92"/>
      <c r="E12" s="92"/>
      <c r="F12" s="92"/>
      <c r="G12" s="109"/>
      <c r="H12" s="767"/>
      <c r="I12" s="827"/>
      <c r="J12" s="827"/>
      <c r="K12" s="827"/>
      <c r="L12" s="827"/>
      <c r="M12" s="827"/>
      <c r="N12" s="827"/>
      <c r="O12" s="827"/>
      <c r="P12" s="827"/>
      <c r="Q12" s="827"/>
      <c r="R12" s="827"/>
      <c r="S12" s="827"/>
      <c r="T12" s="827"/>
      <c r="U12" s="827"/>
      <c r="V12" s="827"/>
      <c r="W12" s="827"/>
      <c r="X12" s="827"/>
      <c r="Y12" s="827"/>
      <c r="Z12" s="827"/>
      <c r="AA12" s="827"/>
      <c r="AB12" s="831"/>
      <c r="AC12" s="827"/>
      <c r="AD12" s="827"/>
      <c r="AE12" s="271"/>
      <c r="AF12" s="271"/>
      <c r="AG12" s="271"/>
      <c r="AH12" s="271"/>
      <c r="AI12" s="271"/>
      <c r="AJ12" s="274"/>
    </row>
    <row r="13" spans="1:36">
      <c r="A13" s="169">
        <v>0.6</v>
      </c>
      <c r="B13" s="275">
        <v>1</v>
      </c>
      <c r="C13" s="270">
        <v>2</v>
      </c>
      <c r="D13" s="270">
        <v>3</v>
      </c>
      <c r="E13" s="270">
        <v>4</v>
      </c>
      <c r="F13" s="270">
        <v>5</v>
      </c>
      <c r="G13" s="270">
        <v>6</v>
      </c>
      <c r="H13" s="271"/>
      <c r="I13" s="827"/>
      <c r="J13" s="827"/>
      <c r="K13" s="827"/>
      <c r="L13" s="827"/>
      <c r="M13" s="827"/>
      <c r="N13" s="827"/>
      <c r="O13" s="827"/>
      <c r="P13" s="827"/>
      <c r="Q13" s="827"/>
      <c r="R13" s="827"/>
      <c r="S13" s="827"/>
      <c r="T13" s="827"/>
      <c r="U13" s="827"/>
      <c r="V13" s="827"/>
      <c r="W13" s="827"/>
      <c r="X13" s="827"/>
      <c r="Y13" s="827"/>
      <c r="Z13" s="827"/>
      <c r="AA13" s="827"/>
      <c r="AB13" s="831"/>
      <c r="AC13" s="827"/>
      <c r="AD13" s="827"/>
      <c r="AE13" s="271"/>
      <c r="AF13" s="272"/>
      <c r="AG13" s="271"/>
      <c r="AH13" s="271"/>
      <c r="AI13" s="271"/>
      <c r="AJ13" s="274"/>
    </row>
    <row r="14" spans="1:36">
      <c r="A14" s="66"/>
      <c r="B14" s="276"/>
      <c r="C14" s="271"/>
      <c r="D14" s="271"/>
      <c r="E14" s="271"/>
      <c r="F14" s="271"/>
      <c r="G14" s="271"/>
      <c r="H14" s="271"/>
      <c r="I14" s="827"/>
      <c r="J14" s="827"/>
      <c r="K14" s="827"/>
      <c r="L14" s="827"/>
      <c r="M14" s="827"/>
      <c r="N14" s="827"/>
      <c r="O14" s="827"/>
      <c r="P14" s="827"/>
      <c r="Q14" s="827"/>
      <c r="R14" s="827"/>
      <c r="S14" s="827"/>
      <c r="T14" s="827"/>
      <c r="U14" s="827"/>
      <c r="V14" s="827"/>
      <c r="W14" s="827"/>
      <c r="X14" s="827"/>
      <c r="Y14" s="827"/>
      <c r="Z14" s="827"/>
      <c r="AA14" s="827"/>
      <c r="AB14" s="827"/>
      <c r="AC14" s="827"/>
      <c r="AD14" s="827"/>
      <c r="AE14" s="271"/>
      <c r="AF14" s="271"/>
      <c r="AG14" s="271"/>
      <c r="AH14" s="271"/>
      <c r="AI14" s="271"/>
      <c r="AJ14" s="274"/>
    </row>
    <row r="15" spans="1:36" ht="15.75" thickBot="1">
      <c r="A15" s="51"/>
      <c r="B15" s="276"/>
      <c r="C15" s="271"/>
      <c r="D15" s="271"/>
      <c r="E15" s="271"/>
      <c r="F15" s="271"/>
      <c r="G15" s="271"/>
      <c r="H15" s="271"/>
      <c r="I15" s="827"/>
      <c r="J15" s="827"/>
      <c r="K15" s="827"/>
      <c r="L15" s="827"/>
      <c r="M15" s="827"/>
      <c r="N15" s="827"/>
      <c r="O15" s="827"/>
      <c r="P15" s="827"/>
      <c r="Q15" s="827"/>
      <c r="R15" s="827"/>
      <c r="S15" s="827"/>
      <c r="T15" s="827"/>
      <c r="U15" s="827"/>
      <c r="V15" s="827"/>
      <c r="W15" s="827"/>
      <c r="X15" s="827"/>
      <c r="Y15" s="827"/>
      <c r="Z15" s="827"/>
      <c r="AA15" s="827"/>
      <c r="AB15" s="827"/>
      <c r="AC15" s="827"/>
      <c r="AD15" s="827"/>
      <c r="AE15" s="271"/>
      <c r="AF15" s="271"/>
      <c r="AG15" s="271"/>
      <c r="AH15" s="271"/>
      <c r="AI15" s="271"/>
      <c r="AJ15" s="274"/>
    </row>
    <row r="16" spans="1:36">
      <c r="A16" s="64" t="s">
        <v>64</v>
      </c>
      <c r="B16" s="276"/>
      <c r="C16" s="271"/>
      <c r="D16" s="271"/>
      <c r="E16" s="271"/>
      <c r="F16" s="271"/>
      <c r="G16" s="271"/>
      <c r="H16" s="271"/>
      <c r="I16" s="827"/>
      <c r="J16" s="827"/>
      <c r="K16" s="827"/>
      <c r="L16" s="827"/>
      <c r="M16" s="827"/>
      <c r="N16" s="827"/>
      <c r="O16" s="827"/>
      <c r="P16" s="827"/>
      <c r="Q16" s="827"/>
      <c r="R16" s="827"/>
      <c r="S16" s="827"/>
      <c r="T16" s="827"/>
      <c r="U16" s="827"/>
      <c r="V16" s="827"/>
      <c r="W16" s="827"/>
      <c r="X16" s="827"/>
      <c r="Y16" s="827"/>
      <c r="Z16" s="827"/>
      <c r="AA16" s="827"/>
      <c r="AB16" s="827"/>
      <c r="AC16" s="827"/>
      <c r="AD16" s="827"/>
      <c r="AE16" s="271"/>
      <c r="AF16" s="271"/>
      <c r="AG16" s="271"/>
      <c r="AH16" s="271"/>
      <c r="AI16" s="271"/>
      <c r="AJ16" s="274"/>
    </row>
    <row r="17" spans="1:36" ht="15.75" thickBot="1">
      <c r="A17" s="66"/>
      <c r="B17" s="276"/>
      <c r="C17" s="271"/>
      <c r="D17" s="271"/>
      <c r="E17" s="271"/>
      <c r="F17" s="271"/>
      <c r="G17" s="271"/>
      <c r="H17" s="271"/>
      <c r="I17" s="827"/>
      <c r="J17" s="827"/>
      <c r="K17" s="827"/>
      <c r="L17" s="827"/>
      <c r="M17" s="827"/>
      <c r="N17" s="827"/>
      <c r="O17" s="827"/>
      <c r="P17" s="827"/>
      <c r="Q17" s="827"/>
      <c r="R17" s="827"/>
      <c r="S17" s="827"/>
      <c r="T17" s="827"/>
      <c r="U17" s="827"/>
      <c r="V17" s="827"/>
      <c r="W17" s="827"/>
      <c r="X17" s="827"/>
      <c r="Y17" s="827"/>
      <c r="Z17" s="827"/>
      <c r="AA17" s="827"/>
      <c r="AB17" s="827"/>
      <c r="AC17" s="827"/>
      <c r="AD17" s="827"/>
      <c r="AE17" s="271"/>
      <c r="AF17" s="271"/>
      <c r="AG17" s="271"/>
      <c r="AH17" s="271"/>
      <c r="AI17" s="271"/>
      <c r="AJ17" s="274"/>
    </row>
    <row r="18" spans="1:36" ht="15.75" thickBot="1">
      <c r="A18" s="126" t="s">
        <v>65</v>
      </c>
      <c r="B18" s="277"/>
      <c r="C18" s="278"/>
      <c r="D18" s="278"/>
      <c r="E18" s="278"/>
      <c r="F18" s="278"/>
      <c r="G18" s="278"/>
      <c r="H18" s="278"/>
      <c r="I18" s="832"/>
      <c r="J18" s="832"/>
      <c r="K18" s="832"/>
      <c r="L18" s="832"/>
      <c r="M18" s="832"/>
      <c r="N18" s="832"/>
      <c r="O18" s="832"/>
      <c r="P18" s="832"/>
      <c r="Q18" s="832"/>
      <c r="R18" s="832"/>
      <c r="S18" s="832"/>
      <c r="T18" s="832"/>
      <c r="U18" s="832"/>
      <c r="V18" s="832"/>
      <c r="W18" s="832"/>
      <c r="X18" s="832"/>
      <c r="Y18" s="832"/>
      <c r="Z18" s="832"/>
      <c r="AA18" s="832"/>
      <c r="AB18" s="832"/>
      <c r="AC18" s="832"/>
      <c r="AD18" s="832"/>
      <c r="AE18" s="278"/>
      <c r="AF18" s="278"/>
      <c r="AG18" s="278"/>
      <c r="AH18" s="278"/>
      <c r="AI18" s="278"/>
      <c r="AJ18" s="279"/>
    </row>
    <row r="19" spans="1:36">
      <c r="AF19" s="43"/>
      <c r="AG19" s="43"/>
      <c r="AH19" s="43"/>
      <c r="AI19" s="43"/>
      <c r="AJ19" s="43"/>
    </row>
    <row r="20" spans="1:36">
      <c r="A20" s="102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FF"/>
    <pageSetUpPr fitToPage="1"/>
  </sheetPr>
  <dimension ref="A1:BA32"/>
  <sheetViews>
    <sheetView topLeftCell="A7" workbookViewId="0">
      <selection activeCell="B6" sqref="B6"/>
    </sheetView>
  </sheetViews>
  <sheetFormatPr baseColWidth="10" defaultColWidth="2.5703125" defaultRowHeight="15"/>
  <cols>
    <col min="1" max="1" width="10.28515625" style="43" customWidth="1"/>
    <col min="2" max="31" width="2.7109375" style="43" customWidth="1"/>
    <col min="32" max="45" width="2.7109375" customWidth="1"/>
  </cols>
  <sheetData>
    <row r="1" spans="1:4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6"/>
      <c r="Y1"/>
      <c r="Z1"/>
      <c r="AA1"/>
      <c r="AB1"/>
      <c r="AC1"/>
      <c r="AD1"/>
      <c r="AE1"/>
    </row>
    <row r="2" spans="1:45" s="100" customFormat="1">
      <c r="A2" s="47"/>
      <c r="B2" s="48" t="s">
        <v>60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50"/>
      <c r="Y2" s="99"/>
      <c r="Z2" s="99"/>
      <c r="AA2" s="99"/>
      <c r="AB2" s="99"/>
      <c r="AC2" s="99"/>
      <c r="AD2" s="99"/>
      <c r="AE2" s="99"/>
    </row>
    <row r="3" spans="1:45" ht="15.75" thickBot="1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3"/>
      <c r="Y3"/>
      <c r="Z3"/>
      <c r="AA3"/>
      <c r="AB3" s="280"/>
      <c r="AC3"/>
      <c r="AD3"/>
      <c r="AE3"/>
    </row>
    <row r="4" spans="1:45" ht="15.75" thickBo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45" ht="15.75" thickBot="1">
      <c r="A5"/>
      <c r="B5"/>
      <c r="C5"/>
      <c r="D5"/>
      <c r="E5"/>
      <c r="F5"/>
      <c r="G5"/>
      <c r="H5"/>
      <c r="I5" s="54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 s="405" t="s">
        <v>240</v>
      </c>
      <c r="AG5" s="97"/>
      <c r="AH5" s="97"/>
      <c r="AI5" s="97"/>
      <c r="AJ5" s="97"/>
      <c r="AK5" s="97"/>
      <c r="AL5" s="97"/>
      <c r="AM5" s="97"/>
      <c r="AN5" s="98"/>
    </row>
    <row r="6" spans="1:45">
      <c r="A6"/>
      <c r="B6" s="763" t="s">
        <v>61</v>
      </c>
      <c r="C6" s="764"/>
      <c r="D6" s="764"/>
      <c r="E6" s="764"/>
      <c r="F6" s="764"/>
      <c r="G6" s="764"/>
      <c r="H6" s="764"/>
      <c r="I6" s="764"/>
      <c r="J6" s="764"/>
      <c r="K6" s="764"/>
      <c r="L6" s="764"/>
      <c r="M6" s="764"/>
      <c r="N6" s="764"/>
      <c r="O6" s="764"/>
      <c r="P6" s="764"/>
      <c r="Q6" s="764"/>
      <c r="R6" s="764"/>
      <c r="S6" s="764"/>
      <c r="T6" s="764"/>
      <c r="U6" s="764"/>
      <c r="V6" s="764"/>
      <c r="W6" s="764"/>
      <c r="X6" s="764"/>
      <c r="Y6" s="764"/>
      <c r="Z6" s="764"/>
      <c r="AA6"/>
      <c r="AB6"/>
      <c r="AC6"/>
      <c r="AD6"/>
      <c r="AE6"/>
    </row>
    <row r="7" spans="1:45" ht="15.75" thickBot="1">
      <c r="A7"/>
      <c r="B7" s="54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45" ht="16.5" thickTop="1" thickBot="1">
      <c r="A8" s="55" t="s">
        <v>62</v>
      </c>
      <c r="B8" s="56"/>
      <c r="C8" s="57"/>
      <c r="D8" s="57"/>
      <c r="E8" s="57"/>
      <c r="F8" s="56" t="s">
        <v>4</v>
      </c>
      <c r="G8" s="57"/>
      <c r="H8" s="57"/>
      <c r="I8" s="57"/>
      <c r="J8" s="57"/>
      <c r="K8" s="58"/>
      <c r="L8" s="59"/>
      <c r="M8"/>
      <c r="N8"/>
      <c r="O8" s="60" t="s">
        <v>69</v>
      </c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2"/>
      <c r="AQ8" s="68"/>
      <c r="AR8" s="68"/>
      <c r="AS8" s="68"/>
    </row>
    <row r="9" spans="1:45" ht="16.5" thickTop="1" thickBot="1">
      <c r="A9" s="71"/>
      <c r="B9" s="72"/>
      <c r="C9" s="72"/>
      <c r="D9" s="72"/>
      <c r="E9" s="72"/>
      <c r="F9" s="73" t="s">
        <v>70</v>
      </c>
      <c r="G9" s="72"/>
      <c r="H9" s="72"/>
      <c r="I9" s="72"/>
      <c r="J9" s="72"/>
      <c r="K9" s="73" t="s">
        <v>196</v>
      </c>
      <c r="L9" s="74"/>
      <c r="M9"/>
      <c r="N9"/>
      <c r="O9" s="66"/>
      <c r="P9" s="70">
        <v>1</v>
      </c>
      <c r="Q9" s="64"/>
      <c r="R9" s="63" t="s">
        <v>71</v>
      </c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9"/>
      <c r="AQ9" s="68"/>
      <c r="AR9" s="68"/>
      <c r="AS9" s="68"/>
    </row>
    <row r="10" spans="1:45" ht="16.5" thickTop="1" thickBot="1">
      <c r="A10"/>
      <c r="B10" s="54"/>
      <c r="C10"/>
      <c r="D10"/>
      <c r="E10"/>
      <c r="F10"/>
      <c r="G10"/>
      <c r="H10"/>
      <c r="I10"/>
      <c r="J10"/>
      <c r="K10"/>
      <c r="L10"/>
      <c r="M10"/>
      <c r="N10"/>
      <c r="O10" s="51"/>
      <c r="P10" s="52"/>
      <c r="Q10" s="52"/>
      <c r="R10" s="75" t="s">
        <v>72</v>
      </c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7"/>
      <c r="AQ10" s="68"/>
      <c r="AR10" s="68"/>
      <c r="AS10" s="68"/>
    </row>
    <row r="11" spans="1:45" ht="15.75" thickBot="1">
      <c r="A11"/>
      <c r="B11" s="54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45">
      <c r="A12" s="78" t="s">
        <v>73</v>
      </c>
      <c r="B12" s="78">
        <v>1</v>
      </c>
      <c r="C12" s="78">
        <v>2</v>
      </c>
      <c r="D12" s="78">
        <v>3</v>
      </c>
      <c r="E12" s="78">
        <v>4</v>
      </c>
      <c r="F12" s="78">
        <v>5</v>
      </c>
      <c r="G12" s="78">
        <v>6</v>
      </c>
      <c r="H12" s="78">
        <v>7</v>
      </c>
      <c r="I12" s="78">
        <v>8</v>
      </c>
      <c r="J12" s="78">
        <v>9</v>
      </c>
      <c r="K12" s="78">
        <v>10</v>
      </c>
      <c r="L12" s="78">
        <v>11</v>
      </c>
      <c r="M12" s="78">
        <v>12</v>
      </c>
      <c r="N12" s="78">
        <v>13</v>
      </c>
      <c r="O12" s="78">
        <v>14</v>
      </c>
      <c r="P12" s="78">
        <v>15</v>
      </c>
      <c r="Q12" s="78">
        <v>16</v>
      </c>
      <c r="R12" s="78">
        <v>17</v>
      </c>
      <c r="S12" s="78">
        <v>18</v>
      </c>
      <c r="T12" s="78">
        <v>19</v>
      </c>
      <c r="U12" s="78">
        <v>20</v>
      </c>
      <c r="V12" s="78">
        <v>21</v>
      </c>
      <c r="W12" s="78">
        <v>22</v>
      </c>
      <c r="X12" s="78">
        <v>23</v>
      </c>
      <c r="Y12" s="78">
        <v>24</v>
      </c>
      <c r="Z12" s="78">
        <v>25</v>
      </c>
      <c r="AA12" s="78">
        <v>26</v>
      </c>
      <c r="AB12" s="78">
        <v>27</v>
      </c>
      <c r="AC12" s="78">
        <v>28</v>
      </c>
      <c r="AD12" s="78">
        <v>29</v>
      </c>
      <c r="AE12" s="78">
        <v>30</v>
      </c>
      <c r="AF12" s="79">
        <v>31</v>
      </c>
      <c r="AG12" s="79">
        <v>32</v>
      </c>
      <c r="AH12" s="79">
        <v>33</v>
      </c>
      <c r="AI12" s="79">
        <v>34</v>
      </c>
      <c r="AJ12" s="79">
        <v>35</v>
      </c>
      <c r="AK12" s="79">
        <v>36</v>
      </c>
      <c r="AL12" s="79">
        <v>37</v>
      </c>
      <c r="AM12" s="79">
        <v>38</v>
      </c>
      <c r="AN12" s="79">
        <v>39</v>
      </c>
      <c r="AO12" s="79">
        <v>40</v>
      </c>
      <c r="AP12" s="79">
        <v>41</v>
      </c>
      <c r="AQ12" s="79">
        <v>42</v>
      </c>
      <c r="AR12" s="79">
        <v>43</v>
      </c>
      <c r="AS12" s="79">
        <v>44</v>
      </c>
    </row>
    <row r="13" spans="1:45" ht="4.5" customHeight="1" thickBot="1">
      <c r="A13" s="51"/>
      <c r="B13" s="64"/>
      <c r="C13" s="52"/>
      <c r="D13" s="64"/>
      <c r="E13" s="52"/>
      <c r="F13" s="64"/>
      <c r="G13" s="52"/>
      <c r="H13" s="64"/>
      <c r="I13" s="52"/>
      <c r="J13" s="64"/>
      <c r="K13" s="52"/>
      <c r="L13" s="64"/>
      <c r="M13" s="52"/>
      <c r="N13" s="64"/>
      <c r="O13" s="64"/>
      <c r="P13" s="64"/>
      <c r="Q13" s="64"/>
      <c r="R13" s="52"/>
      <c r="S13" s="64"/>
      <c r="T13" s="52"/>
      <c r="U13" s="64"/>
      <c r="V13" s="52"/>
      <c r="W13" s="64"/>
      <c r="X13" s="52"/>
      <c r="Y13" s="64"/>
      <c r="Z13" s="52"/>
      <c r="AA13" s="64"/>
      <c r="AB13" s="52"/>
      <c r="AC13" s="64"/>
      <c r="AD13" s="64"/>
      <c r="AE13" s="64"/>
      <c r="AF13" s="68"/>
      <c r="AG13" s="76"/>
      <c r="AH13" s="68"/>
      <c r="AI13" s="76"/>
      <c r="AJ13" s="68"/>
      <c r="AK13" s="76"/>
      <c r="AL13" s="68"/>
      <c r="AM13" s="76"/>
      <c r="AN13" s="68"/>
      <c r="AO13" s="68"/>
      <c r="AP13" s="68"/>
      <c r="AQ13" s="76"/>
      <c r="AR13" s="68"/>
      <c r="AS13" s="68"/>
    </row>
    <row r="14" spans="1:45">
      <c r="A14" s="80">
        <v>1.1000000000000001</v>
      </c>
      <c r="B14" s="306"/>
      <c r="C14" s="556"/>
      <c r="D14" s="306"/>
      <c r="E14" s="556"/>
      <c r="F14" s="306"/>
      <c r="G14" s="556"/>
      <c r="H14" s="306"/>
      <c r="I14" s="560"/>
      <c r="J14" s="306"/>
      <c r="K14" s="560"/>
      <c r="L14" s="306"/>
      <c r="M14" s="556"/>
      <c r="N14" s="542"/>
      <c r="O14" s="545"/>
      <c r="P14" s="531"/>
      <c r="Q14" s="548"/>
      <c r="R14" s="555"/>
      <c r="S14" s="306"/>
      <c r="T14" s="563"/>
      <c r="U14" s="306"/>
      <c r="V14" s="556"/>
      <c r="W14" s="530"/>
      <c r="X14" s="555"/>
      <c r="Y14" s="306"/>
      <c r="Z14" s="563"/>
      <c r="AA14" s="306"/>
      <c r="AB14" s="556"/>
      <c r="AC14" s="542"/>
      <c r="AD14" s="545"/>
      <c r="AE14" s="531"/>
      <c r="AF14" s="554"/>
      <c r="AG14" s="565"/>
      <c r="AH14" s="532"/>
      <c r="AI14" s="569"/>
      <c r="AJ14" s="532"/>
      <c r="AK14" s="565"/>
      <c r="AL14" s="551"/>
      <c r="AM14" s="571"/>
      <c r="AN14" s="552"/>
      <c r="AO14" s="573"/>
      <c r="AP14" s="532"/>
      <c r="AQ14" s="573"/>
      <c r="AR14" s="104"/>
      <c r="AS14" s="84"/>
    </row>
    <row r="15" spans="1:45" ht="15.75" thickBot="1">
      <c r="A15" s="85"/>
      <c r="B15" s="304"/>
      <c r="C15" s="557"/>
      <c r="D15" s="304"/>
      <c r="E15" s="557"/>
      <c r="F15" s="304"/>
      <c r="G15" s="557"/>
      <c r="H15" s="304"/>
      <c r="I15" s="561"/>
      <c r="J15" s="304"/>
      <c r="K15" s="561"/>
      <c r="L15" s="304"/>
      <c r="M15" s="557"/>
      <c r="N15" s="543"/>
      <c r="O15" s="546"/>
      <c r="P15" s="348"/>
      <c r="Q15" s="351"/>
      <c r="R15" s="557"/>
      <c r="S15" s="304"/>
      <c r="T15" s="561"/>
      <c r="U15" s="304"/>
      <c r="V15" s="557"/>
      <c r="W15" s="534"/>
      <c r="X15" s="557"/>
      <c r="Y15" s="304"/>
      <c r="Z15" s="561"/>
      <c r="AA15" s="304"/>
      <c r="AB15" s="557"/>
      <c r="AC15" s="543"/>
      <c r="AD15" s="546"/>
      <c r="AE15" s="348"/>
      <c r="AF15" s="535"/>
      <c r="AG15" s="566"/>
      <c r="AH15" s="536"/>
      <c r="AI15" s="570"/>
      <c r="AJ15" s="536"/>
      <c r="AK15" s="566"/>
      <c r="AL15" s="549"/>
      <c r="AM15" s="572"/>
      <c r="AN15" s="550"/>
      <c r="AO15" s="566"/>
      <c r="AP15" s="536"/>
      <c r="AQ15" s="566"/>
      <c r="AR15" s="108"/>
      <c r="AS15" s="89"/>
    </row>
    <row r="16" spans="1:45">
      <c r="A16" s="80">
        <v>1</v>
      </c>
      <c r="B16" s="304"/>
      <c r="C16" s="557"/>
      <c r="D16" s="304"/>
      <c r="E16" s="557"/>
      <c r="F16" s="304"/>
      <c r="G16" s="557"/>
      <c r="H16" s="304"/>
      <c r="I16" s="561"/>
      <c r="J16" s="304"/>
      <c r="K16" s="561"/>
      <c r="L16" s="304"/>
      <c r="M16" s="557"/>
      <c r="N16" s="543"/>
      <c r="O16" s="546"/>
      <c r="P16" s="348"/>
      <c r="Q16" s="351"/>
      <c r="R16" s="557"/>
      <c r="S16" s="304"/>
      <c r="T16" s="561"/>
      <c r="U16" s="304"/>
      <c r="V16" s="557"/>
      <c r="W16" s="534"/>
      <c r="X16" s="557"/>
      <c r="Y16" s="304"/>
      <c r="Z16" s="561"/>
      <c r="AA16" s="304"/>
      <c r="AB16" s="557"/>
      <c r="AC16" s="543"/>
      <c r="AD16" s="546"/>
      <c r="AE16" s="348"/>
      <c r="AF16" s="535"/>
      <c r="AG16" s="566"/>
      <c r="AH16" s="536"/>
      <c r="AI16" s="570"/>
      <c r="AJ16" s="536"/>
      <c r="AK16" s="566"/>
      <c r="AL16" s="549"/>
      <c r="AM16" s="572"/>
      <c r="AN16" s="550"/>
      <c r="AO16" s="566"/>
      <c r="AP16" s="536"/>
      <c r="AQ16" s="566"/>
      <c r="AR16" s="108"/>
      <c r="AS16" s="89"/>
    </row>
    <row r="17" spans="1:53">
      <c r="A17" s="90"/>
      <c r="B17" s="304"/>
      <c r="C17" s="557"/>
      <c r="D17" s="304"/>
      <c r="E17" s="557"/>
      <c r="F17" s="304"/>
      <c r="G17" s="557"/>
      <c r="H17" s="304"/>
      <c r="I17" s="561"/>
      <c r="J17" s="304"/>
      <c r="K17" s="561"/>
      <c r="L17" s="304"/>
      <c r="M17" s="557"/>
      <c r="N17" s="543"/>
      <c r="O17" s="546"/>
      <c r="P17" s="348"/>
      <c r="Q17" s="351"/>
      <c r="R17" s="557"/>
      <c r="S17" s="304"/>
      <c r="T17" s="561"/>
      <c r="U17" s="304"/>
      <c r="V17" s="557"/>
      <c r="W17" s="534"/>
      <c r="X17" s="557"/>
      <c r="Y17" s="304"/>
      <c r="Z17" s="561"/>
      <c r="AA17" s="304"/>
      <c r="AB17" s="557"/>
      <c r="AC17" s="543"/>
      <c r="AD17" s="546"/>
      <c r="AE17" s="348"/>
      <c r="AF17" s="535"/>
      <c r="AG17" s="566"/>
      <c r="AH17" s="536"/>
      <c r="AI17" s="570"/>
      <c r="AJ17" s="536"/>
      <c r="AK17" s="566"/>
      <c r="AL17" s="549"/>
      <c r="AM17" s="572"/>
      <c r="AN17" s="550"/>
      <c r="AO17" s="566"/>
      <c r="AP17" s="536"/>
      <c r="AQ17" s="566"/>
      <c r="AR17" s="108"/>
      <c r="AS17" s="89"/>
    </row>
    <row r="18" spans="1:53" ht="15.75" thickBot="1">
      <c r="A18" s="85"/>
      <c r="B18" s="304"/>
      <c r="C18" s="557"/>
      <c r="D18" s="304"/>
      <c r="E18" s="557"/>
      <c r="F18" s="304"/>
      <c r="G18" s="557"/>
      <c r="H18" s="304"/>
      <c r="I18" s="561"/>
      <c r="J18" s="304"/>
      <c r="K18" s="561"/>
      <c r="L18" s="304"/>
      <c r="M18" s="557"/>
      <c r="N18" s="543"/>
      <c r="O18" s="546"/>
      <c r="P18" s="348"/>
      <c r="Q18" s="351"/>
      <c r="R18" s="557"/>
      <c r="S18" s="304"/>
      <c r="T18" s="561"/>
      <c r="U18" s="304"/>
      <c r="V18" s="557"/>
      <c r="W18" s="534"/>
      <c r="X18" s="557"/>
      <c r="Y18" s="304"/>
      <c r="Z18" s="561"/>
      <c r="AA18" s="304"/>
      <c r="AB18" s="557"/>
      <c r="AC18" s="543"/>
      <c r="AD18" s="546"/>
      <c r="AE18" s="348"/>
      <c r="AF18" s="535"/>
      <c r="AG18" s="566"/>
      <c r="AH18" s="536"/>
      <c r="AI18" s="570"/>
      <c r="AJ18" s="536"/>
      <c r="AK18" s="566"/>
      <c r="AL18" s="549"/>
      <c r="AM18" s="572"/>
      <c r="AN18" s="550"/>
      <c r="AO18" s="566"/>
      <c r="AP18" s="536"/>
      <c r="AQ18" s="566"/>
      <c r="AR18" s="108"/>
      <c r="AS18" s="89"/>
      <c r="BA18" s="68"/>
    </row>
    <row r="19" spans="1:53">
      <c r="A19" s="80">
        <v>0.85</v>
      </c>
      <c r="B19" s="304"/>
      <c r="C19" s="557"/>
      <c r="D19" s="304"/>
      <c r="E19" s="557"/>
      <c r="F19" s="304"/>
      <c r="G19" s="557"/>
      <c r="H19" s="304"/>
      <c r="I19" s="561"/>
      <c r="J19" s="304"/>
      <c r="K19" s="561"/>
      <c r="L19" s="304"/>
      <c r="M19" s="557"/>
      <c r="N19" s="543"/>
      <c r="O19" s="546"/>
      <c r="P19" s="348"/>
      <c r="Q19" s="351"/>
      <c r="R19" s="557"/>
      <c r="S19" s="304"/>
      <c r="T19" s="561"/>
      <c r="U19" s="304"/>
      <c r="V19" s="557"/>
      <c r="W19" s="534"/>
      <c r="X19" s="557"/>
      <c r="Y19" s="304"/>
      <c r="Z19" s="561"/>
      <c r="AA19" s="304"/>
      <c r="AB19" s="557"/>
      <c r="AC19" s="543"/>
      <c r="AD19" s="546"/>
      <c r="AE19" s="348"/>
      <c r="AF19" s="535"/>
      <c r="AG19" s="566"/>
      <c r="AH19" s="536"/>
      <c r="AI19" s="570"/>
      <c r="AJ19" s="536"/>
      <c r="AK19" s="566"/>
      <c r="AL19" s="549"/>
      <c r="AM19" s="572"/>
      <c r="AN19" s="550"/>
      <c r="AO19" s="566"/>
      <c r="AP19" s="536"/>
      <c r="AQ19" s="566"/>
      <c r="AR19" s="108"/>
      <c r="AS19" s="89"/>
    </row>
    <row r="20" spans="1:53">
      <c r="A20" s="90"/>
      <c r="B20" s="304"/>
      <c r="C20" s="557"/>
      <c r="D20" s="304"/>
      <c r="E20" s="557"/>
      <c r="F20" s="304"/>
      <c r="G20" s="557"/>
      <c r="H20" s="304"/>
      <c r="I20" s="561"/>
      <c r="J20" s="304"/>
      <c r="K20" s="561"/>
      <c r="L20" s="304"/>
      <c r="M20" s="557"/>
      <c r="N20" s="543"/>
      <c r="O20" s="546"/>
      <c r="P20" s="348"/>
      <c r="Q20" s="351"/>
      <c r="R20" s="557"/>
      <c r="S20" s="304"/>
      <c r="T20" s="561"/>
      <c r="U20" s="304"/>
      <c r="V20" s="557"/>
      <c r="W20" s="534"/>
      <c r="X20" s="557"/>
      <c r="Y20" s="304"/>
      <c r="Z20" s="561"/>
      <c r="AA20" s="304"/>
      <c r="AB20" s="557"/>
      <c r="AC20" s="543"/>
      <c r="AD20" s="546"/>
      <c r="AE20" s="348"/>
      <c r="AF20" s="535"/>
      <c r="AG20" s="566"/>
      <c r="AH20" s="536"/>
      <c r="AI20" s="570"/>
      <c r="AJ20" s="536"/>
      <c r="AK20" s="566"/>
      <c r="AL20" s="549"/>
      <c r="AM20" s="572"/>
      <c r="AN20" s="550"/>
      <c r="AO20" s="566"/>
      <c r="AP20" s="536"/>
      <c r="AQ20" s="566"/>
      <c r="AR20" s="108"/>
      <c r="AS20" s="89"/>
    </row>
    <row r="21" spans="1:53" ht="15.75" thickBot="1">
      <c r="A21" s="85"/>
      <c r="B21" s="304"/>
      <c r="C21" s="557"/>
      <c r="D21" s="304"/>
      <c r="E21" s="557"/>
      <c r="F21" s="304"/>
      <c r="G21" s="557"/>
      <c r="H21" s="304"/>
      <c r="I21" s="561"/>
      <c r="J21" s="304"/>
      <c r="K21" s="561"/>
      <c r="L21" s="304"/>
      <c r="M21" s="557"/>
      <c r="N21" s="543"/>
      <c r="O21" s="546"/>
      <c r="P21" s="348"/>
      <c r="Q21" s="351"/>
      <c r="R21" s="557"/>
      <c r="S21" s="304"/>
      <c r="T21" s="561"/>
      <c r="U21" s="304"/>
      <c r="V21" s="557"/>
      <c r="W21" s="534"/>
      <c r="X21" s="557"/>
      <c r="Y21" s="304"/>
      <c r="Z21" s="561"/>
      <c r="AA21" s="304"/>
      <c r="AB21" s="557"/>
      <c r="AC21" s="543"/>
      <c r="AD21" s="546"/>
      <c r="AE21" s="348"/>
      <c r="AF21" s="535"/>
      <c r="AG21" s="566"/>
      <c r="AH21" s="536"/>
      <c r="AI21" s="570"/>
      <c r="AJ21" s="536"/>
      <c r="AK21" s="566"/>
      <c r="AL21" s="549"/>
      <c r="AM21" s="572"/>
      <c r="AN21" s="550"/>
      <c r="AO21" s="566"/>
      <c r="AP21" s="536"/>
      <c r="AQ21" s="566"/>
      <c r="AR21" s="108"/>
      <c r="AS21" s="89"/>
    </row>
    <row r="22" spans="1:53">
      <c r="A22" s="80">
        <v>0.7</v>
      </c>
      <c r="B22" s="304"/>
      <c r="C22" s="557"/>
      <c r="D22" s="304"/>
      <c r="E22" s="557"/>
      <c r="F22" s="304"/>
      <c r="G22" s="557"/>
      <c r="H22" s="304"/>
      <c r="I22" s="561"/>
      <c r="J22" s="304"/>
      <c r="K22" s="561"/>
      <c r="L22" s="304"/>
      <c r="M22" s="557"/>
      <c r="N22" s="543"/>
      <c r="O22" s="546"/>
      <c r="P22" s="348"/>
      <c r="Q22" s="351"/>
      <c r="R22" s="557"/>
      <c r="S22" s="304"/>
      <c r="T22" s="561"/>
      <c r="U22" s="304"/>
      <c r="V22" s="557"/>
      <c r="W22" s="534"/>
      <c r="X22" s="557"/>
      <c r="Y22" s="304"/>
      <c r="Z22" s="561"/>
      <c r="AA22" s="304"/>
      <c r="AB22" s="557"/>
      <c r="AC22" s="543"/>
      <c r="AD22" s="546"/>
      <c r="AE22" s="348"/>
      <c r="AF22" s="535"/>
      <c r="AG22" s="566"/>
      <c r="AH22" s="536"/>
      <c r="AI22" s="570"/>
      <c r="AJ22" s="536"/>
      <c r="AK22" s="566"/>
      <c r="AL22" s="549"/>
      <c r="AM22" s="572"/>
      <c r="AN22" s="550"/>
      <c r="AO22" s="566"/>
      <c r="AP22" s="536"/>
      <c r="AQ22" s="566"/>
      <c r="AR22" s="108"/>
      <c r="AS22" s="89"/>
    </row>
    <row r="23" spans="1:53" ht="15.75" thickBot="1">
      <c r="A23" s="85"/>
      <c r="B23" s="305"/>
      <c r="C23" s="558"/>
      <c r="D23" s="305"/>
      <c r="E23" s="558"/>
      <c r="F23" s="305"/>
      <c r="G23" s="558"/>
      <c r="H23" s="305"/>
      <c r="I23" s="558"/>
      <c r="J23" s="304"/>
      <c r="K23" s="561"/>
      <c r="L23" s="305"/>
      <c r="M23" s="557"/>
      <c r="N23" s="543"/>
      <c r="O23" s="546"/>
      <c r="P23" s="348"/>
      <c r="Q23" s="535"/>
      <c r="R23" s="558"/>
      <c r="S23" s="305"/>
      <c r="T23" s="561"/>
      <c r="U23" s="305"/>
      <c r="V23" s="557"/>
      <c r="W23" s="534"/>
      <c r="X23" s="564"/>
      <c r="Y23" s="305"/>
      <c r="Z23" s="561"/>
      <c r="AA23" s="305"/>
      <c r="AB23" s="557"/>
      <c r="AC23" s="543"/>
      <c r="AD23" s="546"/>
      <c r="AE23" s="348"/>
      <c r="AF23" s="535"/>
      <c r="AG23" s="567"/>
      <c r="AH23" s="540"/>
      <c r="AI23" s="567"/>
      <c r="AJ23" s="540"/>
      <c r="AK23" s="567"/>
      <c r="AL23" s="553"/>
      <c r="AM23" s="567"/>
      <c r="AN23" s="541"/>
      <c r="AO23" s="567"/>
      <c r="AP23" s="540"/>
      <c r="AQ23" s="566"/>
      <c r="AR23" s="111"/>
      <c r="AS23" s="94"/>
    </row>
    <row r="24" spans="1:53">
      <c r="A24" s="80">
        <v>0.6</v>
      </c>
      <c r="B24" s="574"/>
      <c r="C24" s="559"/>
      <c r="D24" s="559"/>
      <c r="E24" s="559"/>
      <c r="F24" s="559"/>
      <c r="G24" s="559"/>
      <c r="H24" s="559"/>
      <c r="I24" s="559"/>
      <c r="J24" s="562"/>
      <c r="K24" s="562"/>
      <c r="L24" s="559"/>
      <c r="M24" s="562"/>
      <c r="N24" s="543"/>
      <c r="O24" s="546"/>
      <c r="P24" s="348"/>
      <c r="Q24" s="535"/>
      <c r="R24" s="559"/>
      <c r="S24" s="559"/>
      <c r="T24" s="562"/>
      <c r="U24" s="559"/>
      <c r="V24" s="562"/>
      <c r="W24" s="575"/>
      <c r="X24" s="559"/>
      <c r="Y24" s="576"/>
      <c r="Z24" s="562"/>
      <c r="AA24" s="559"/>
      <c r="AB24" s="562"/>
      <c r="AC24" s="543"/>
      <c r="AD24" s="546"/>
      <c r="AE24" s="348"/>
      <c r="AF24" s="535"/>
      <c r="AG24" s="568"/>
      <c r="AH24" s="568"/>
      <c r="AI24" s="568"/>
      <c r="AJ24" s="568"/>
      <c r="AK24" s="568"/>
      <c r="AL24" s="568"/>
      <c r="AM24" s="568"/>
      <c r="AN24" s="568"/>
      <c r="AO24" s="568"/>
      <c r="AP24" s="568"/>
      <c r="AQ24" s="577"/>
      <c r="AR24" s="568"/>
      <c r="AS24" s="578"/>
    </row>
    <row r="25" spans="1:53">
      <c r="A25" s="90"/>
      <c r="B25" s="579"/>
      <c r="C25" s="580"/>
      <c r="D25" s="562"/>
      <c r="E25" s="562"/>
      <c r="F25" s="562"/>
      <c r="G25" s="562"/>
      <c r="H25" s="562"/>
      <c r="I25" s="562"/>
      <c r="J25" s="562"/>
      <c r="K25" s="562"/>
      <c r="L25" s="562"/>
      <c r="M25" s="562"/>
      <c r="N25" s="543"/>
      <c r="O25" s="546"/>
      <c r="P25" s="348"/>
      <c r="Q25" s="351"/>
      <c r="R25" s="562"/>
      <c r="S25" s="562"/>
      <c r="T25" s="562"/>
      <c r="U25" s="562"/>
      <c r="V25" s="562"/>
      <c r="W25" s="575"/>
      <c r="X25" s="562"/>
      <c r="Y25" s="581"/>
      <c r="Z25" s="562"/>
      <c r="AA25" s="562"/>
      <c r="AB25" s="562"/>
      <c r="AC25" s="543"/>
      <c r="AD25" s="546"/>
      <c r="AE25" s="348"/>
      <c r="AF25" s="351"/>
      <c r="AG25" s="577"/>
      <c r="AH25" s="577"/>
      <c r="AI25" s="577"/>
      <c r="AJ25" s="577"/>
      <c r="AK25" s="577"/>
      <c r="AL25" s="577"/>
      <c r="AM25" s="577"/>
      <c r="AN25" s="577"/>
      <c r="AO25" s="580"/>
      <c r="AP25" s="577"/>
      <c r="AQ25" s="577"/>
      <c r="AR25" s="577"/>
      <c r="AS25" s="582"/>
    </row>
    <row r="26" spans="1:53" ht="15.75" thickBot="1">
      <c r="A26" s="85"/>
      <c r="B26" s="579"/>
      <c r="C26" s="562"/>
      <c r="D26" s="562"/>
      <c r="E26" s="562"/>
      <c r="F26" s="562"/>
      <c r="G26" s="562"/>
      <c r="H26" s="562"/>
      <c r="I26" s="562"/>
      <c r="J26" s="562"/>
      <c r="K26" s="562"/>
      <c r="L26" s="562"/>
      <c r="M26" s="562"/>
      <c r="N26" s="544"/>
      <c r="O26" s="547"/>
      <c r="P26" s="539"/>
      <c r="Q26" s="356"/>
      <c r="R26" s="562"/>
      <c r="S26" s="562"/>
      <c r="T26" s="562"/>
      <c r="U26" s="562"/>
      <c r="V26" s="562"/>
      <c r="W26" s="575"/>
      <c r="X26" s="562"/>
      <c r="Y26" s="581"/>
      <c r="Z26" s="562"/>
      <c r="AA26" s="562"/>
      <c r="AB26" s="562"/>
      <c r="AC26" s="544"/>
      <c r="AD26" s="547"/>
      <c r="AE26" s="539"/>
      <c r="AF26" s="356"/>
      <c r="AG26" s="577"/>
      <c r="AH26" s="577"/>
      <c r="AI26" s="577"/>
      <c r="AJ26" s="577"/>
      <c r="AK26" s="577"/>
      <c r="AL26" s="577"/>
      <c r="AM26" s="577"/>
      <c r="AN26" s="577"/>
      <c r="AO26" s="577"/>
      <c r="AP26" s="577"/>
      <c r="AQ26" s="577"/>
      <c r="AR26" s="577"/>
      <c r="AS26" s="582"/>
    </row>
    <row r="27" spans="1:53">
      <c r="A27" s="90" t="s">
        <v>64</v>
      </c>
      <c r="B27" s="579"/>
      <c r="C27" s="562"/>
      <c r="D27" s="562"/>
      <c r="E27" s="562"/>
      <c r="F27" s="562"/>
      <c r="G27" s="562"/>
      <c r="H27" s="562"/>
      <c r="I27" s="562"/>
      <c r="J27" s="562"/>
      <c r="K27" s="562"/>
      <c r="L27" s="562"/>
      <c r="M27" s="562"/>
      <c r="N27" s="562"/>
      <c r="O27" s="562"/>
      <c r="P27" s="562"/>
      <c r="Q27" s="562"/>
      <c r="R27" s="562"/>
      <c r="S27" s="562"/>
      <c r="T27" s="562"/>
      <c r="U27" s="562"/>
      <c r="V27" s="562"/>
      <c r="W27" s="562"/>
      <c r="X27" s="559"/>
      <c r="Y27" s="562"/>
      <c r="Z27" s="562"/>
      <c r="AA27" s="562"/>
      <c r="AB27" s="562"/>
      <c r="AC27" s="562"/>
      <c r="AD27" s="562"/>
      <c r="AE27" s="562"/>
      <c r="AF27" s="577"/>
      <c r="AG27" s="577"/>
      <c r="AH27" s="577"/>
      <c r="AI27" s="577"/>
      <c r="AJ27" s="577"/>
      <c r="AK27" s="577"/>
      <c r="AL27" s="577"/>
      <c r="AM27" s="577"/>
      <c r="AN27" s="577"/>
      <c r="AO27" s="577"/>
      <c r="AP27" s="577"/>
      <c r="AQ27" s="577"/>
      <c r="AR27" s="577"/>
      <c r="AS27" s="582"/>
    </row>
    <row r="28" spans="1:53" ht="15.75" thickBot="1">
      <c r="A28" s="85"/>
      <c r="B28" s="579"/>
      <c r="C28" s="562"/>
      <c r="D28" s="562"/>
      <c r="E28" s="562"/>
      <c r="F28" s="562"/>
      <c r="G28" s="562"/>
      <c r="H28" s="562"/>
      <c r="I28" s="562"/>
      <c r="J28" s="562"/>
      <c r="K28" s="562"/>
      <c r="L28" s="562"/>
      <c r="M28" s="562"/>
      <c r="N28" s="562"/>
      <c r="O28" s="562"/>
      <c r="P28" s="562"/>
      <c r="Q28" s="562"/>
      <c r="R28" s="562"/>
      <c r="S28" s="562"/>
      <c r="T28" s="562"/>
      <c r="U28" s="562"/>
      <c r="V28" s="562"/>
      <c r="W28" s="562"/>
      <c r="X28" s="562"/>
      <c r="Y28" s="562"/>
      <c r="Z28" s="562"/>
      <c r="AA28" s="562"/>
      <c r="AB28" s="562"/>
      <c r="AC28" s="562"/>
      <c r="AD28" s="562"/>
      <c r="AE28" s="562"/>
      <c r="AF28" s="577"/>
      <c r="AG28" s="577"/>
      <c r="AH28" s="577"/>
      <c r="AI28" s="577"/>
      <c r="AJ28" s="577"/>
      <c r="AK28" s="577"/>
      <c r="AL28" s="577"/>
      <c r="AM28" s="577"/>
      <c r="AN28" s="577"/>
      <c r="AO28" s="577"/>
      <c r="AP28" s="577"/>
      <c r="AQ28" s="577"/>
      <c r="AR28" s="577"/>
      <c r="AS28" s="582"/>
    </row>
    <row r="29" spans="1:53" ht="15.75" thickBot="1">
      <c r="A29" s="85" t="s">
        <v>65</v>
      </c>
      <c r="B29" s="583"/>
      <c r="C29" s="584"/>
      <c r="D29" s="584"/>
      <c r="E29" s="584"/>
      <c r="F29" s="584"/>
      <c r="G29" s="584"/>
      <c r="H29" s="584"/>
      <c r="I29" s="584"/>
      <c r="J29" s="584"/>
      <c r="K29" s="584"/>
      <c r="L29" s="584"/>
      <c r="M29" s="584"/>
      <c r="N29" s="584"/>
      <c r="O29" s="584"/>
      <c r="P29" s="584"/>
      <c r="Q29" s="584"/>
      <c r="R29" s="584"/>
      <c r="S29" s="584"/>
      <c r="T29" s="584"/>
      <c r="U29" s="584"/>
      <c r="V29" s="584"/>
      <c r="W29" s="584"/>
      <c r="X29" s="584"/>
      <c r="Y29" s="584"/>
      <c r="Z29" s="584"/>
      <c r="AA29" s="584"/>
      <c r="AB29" s="584"/>
      <c r="AC29" s="584"/>
      <c r="AD29" s="584"/>
      <c r="AE29" s="584"/>
      <c r="AF29" s="585"/>
      <c r="AG29" s="585"/>
      <c r="AH29" s="585"/>
      <c r="AI29" s="585"/>
      <c r="AJ29" s="585"/>
      <c r="AK29" s="585"/>
      <c r="AL29" s="585"/>
      <c r="AM29" s="585"/>
      <c r="AN29" s="585"/>
      <c r="AO29" s="585"/>
      <c r="AP29" s="585"/>
      <c r="AQ29" s="585"/>
      <c r="AR29" s="585"/>
      <c r="AS29" s="586"/>
    </row>
    <row r="30" spans="1:53" ht="15.75" thickBot="1">
      <c r="A30" s="95" t="s">
        <v>66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8"/>
    </row>
    <row r="31" spans="1:53" ht="15.75" thickBot="1">
      <c r="A31" s="95" t="s">
        <v>67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8"/>
    </row>
    <row r="32" spans="1:53" ht="15.75" thickBot="1">
      <c r="A32" s="95" t="s">
        <v>68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8"/>
    </row>
  </sheetData>
  <pageMargins left="0.7" right="0.7" top="0.75" bottom="0.75" header="0.3" footer="0.3"/>
  <pageSetup paperSize="9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FF"/>
    <pageSetUpPr fitToPage="1"/>
  </sheetPr>
  <dimension ref="A1:AS32"/>
  <sheetViews>
    <sheetView zoomScale="90" zoomScaleNormal="90" workbookViewId="0">
      <selection activeCell="BC19" sqref="BC19"/>
    </sheetView>
  </sheetViews>
  <sheetFormatPr baseColWidth="10" defaultColWidth="2.7109375" defaultRowHeight="15"/>
  <cols>
    <col min="1" max="1" width="9.5703125" style="43" customWidth="1"/>
    <col min="2" max="10" width="2.85546875" style="43" bestFit="1" customWidth="1"/>
    <col min="11" max="31" width="3" style="43" bestFit="1" customWidth="1"/>
    <col min="32" max="45" width="3" bestFit="1" customWidth="1"/>
  </cols>
  <sheetData>
    <row r="1" spans="1:4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6"/>
      <c r="Y1"/>
      <c r="Z1"/>
      <c r="AA1"/>
      <c r="AB1"/>
      <c r="AC1"/>
      <c r="AD1"/>
      <c r="AE1"/>
    </row>
    <row r="2" spans="1:45" s="100" customFormat="1">
      <c r="A2" s="47"/>
      <c r="B2" s="48" t="s">
        <v>60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50"/>
      <c r="Y2" s="99"/>
      <c r="Z2" s="99"/>
      <c r="AA2" s="99"/>
      <c r="AB2" s="99"/>
      <c r="AC2" s="99"/>
      <c r="AD2" s="99"/>
      <c r="AE2" s="99"/>
    </row>
    <row r="3" spans="1:45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3"/>
      <c r="Y3"/>
      <c r="Z3"/>
      <c r="AA3"/>
      <c r="AB3" s="280"/>
      <c r="AC3"/>
      <c r="AD3"/>
      <c r="AE3"/>
    </row>
    <row r="4" spans="1:45" ht="15.75" thickBo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45" ht="15.75" thickBot="1">
      <c r="A5"/>
      <c r="B5"/>
      <c r="C5"/>
      <c r="D5"/>
      <c r="E5"/>
      <c r="F5"/>
      <c r="G5"/>
      <c r="H5"/>
      <c r="I5" s="54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G5" s="405" t="s">
        <v>240</v>
      </c>
      <c r="AH5" s="97"/>
      <c r="AI5" s="97"/>
      <c r="AJ5" s="97"/>
      <c r="AK5" s="97"/>
      <c r="AL5" s="97"/>
      <c r="AM5" s="97"/>
      <c r="AN5" s="97"/>
      <c r="AO5" s="98"/>
    </row>
    <row r="6" spans="1:45">
      <c r="A6"/>
      <c r="B6" s="763" t="s">
        <v>61</v>
      </c>
      <c r="C6" s="764"/>
      <c r="D6" s="764"/>
      <c r="E6" s="764"/>
      <c r="F6" s="764"/>
      <c r="G6" s="764"/>
      <c r="H6" s="764"/>
      <c r="I6" s="764"/>
      <c r="J6" s="764"/>
      <c r="K6" s="764"/>
      <c r="L6" s="764"/>
      <c r="M6" s="764"/>
      <c r="N6" s="764"/>
      <c r="O6" s="764"/>
      <c r="P6" s="764"/>
      <c r="Q6" s="764"/>
      <c r="R6" s="764"/>
      <c r="S6" s="764"/>
      <c r="T6" s="764"/>
      <c r="U6" s="764"/>
      <c r="V6" s="764"/>
      <c r="W6" s="764"/>
      <c r="X6" s="764"/>
      <c r="Y6" s="764"/>
      <c r="Z6" s="764"/>
      <c r="AA6"/>
      <c r="AB6"/>
      <c r="AC6"/>
      <c r="AD6"/>
      <c r="AE6"/>
    </row>
    <row r="7" spans="1:45">
      <c r="A7"/>
      <c r="B7" s="54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45">
      <c r="A8" s="55" t="s">
        <v>62</v>
      </c>
      <c r="B8" s="56"/>
      <c r="C8" s="57"/>
      <c r="D8" s="57"/>
      <c r="E8" s="57"/>
      <c r="F8" s="56" t="s">
        <v>8</v>
      </c>
      <c r="G8" s="57"/>
      <c r="H8" s="57"/>
      <c r="I8" s="57"/>
      <c r="J8" s="57"/>
      <c r="K8" s="58"/>
      <c r="L8" s="59"/>
      <c r="M8"/>
      <c r="N8"/>
      <c r="O8" s="60" t="s">
        <v>69</v>
      </c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2"/>
      <c r="AQ8" s="68"/>
      <c r="AR8" s="68"/>
      <c r="AS8" s="68"/>
    </row>
    <row r="9" spans="1:45">
      <c r="A9" s="71"/>
      <c r="B9" s="72"/>
      <c r="C9" s="72"/>
      <c r="D9" s="72"/>
      <c r="E9" s="72"/>
      <c r="F9" s="73" t="s">
        <v>70</v>
      </c>
      <c r="G9" s="72"/>
      <c r="H9" s="72"/>
      <c r="I9" s="72"/>
      <c r="J9" s="72"/>
      <c r="K9" s="73" t="s">
        <v>197</v>
      </c>
      <c r="L9" s="74"/>
      <c r="M9"/>
      <c r="N9"/>
      <c r="O9" s="66"/>
      <c r="P9" s="70">
        <v>1</v>
      </c>
      <c r="Q9" s="64"/>
      <c r="R9" s="63" t="s">
        <v>71</v>
      </c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9"/>
      <c r="AQ9" s="68"/>
      <c r="AR9" s="68"/>
      <c r="AS9" s="68"/>
    </row>
    <row r="10" spans="1:45">
      <c r="A10"/>
      <c r="B10" s="54"/>
      <c r="C10"/>
      <c r="D10"/>
      <c r="E10"/>
      <c r="F10"/>
      <c r="G10"/>
      <c r="H10"/>
      <c r="I10"/>
      <c r="J10"/>
      <c r="K10"/>
      <c r="L10"/>
      <c r="M10"/>
      <c r="N10"/>
      <c r="O10" s="51"/>
      <c r="P10" s="52"/>
      <c r="Q10" s="52"/>
      <c r="R10" s="75" t="s">
        <v>72</v>
      </c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7"/>
      <c r="AQ10" s="68"/>
      <c r="AR10" s="68"/>
      <c r="AS10" s="68"/>
    </row>
    <row r="11" spans="1:45">
      <c r="A11"/>
      <c r="B11" s="54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45" s="710" customFormat="1" ht="12.75">
      <c r="A12" s="708" t="s">
        <v>73</v>
      </c>
      <c r="B12" s="708">
        <v>1</v>
      </c>
      <c r="C12" s="708">
        <v>2</v>
      </c>
      <c r="D12" s="708">
        <v>3</v>
      </c>
      <c r="E12" s="708">
        <v>4</v>
      </c>
      <c r="F12" s="708">
        <v>5</v>
      </c>
      <c r="G12" s="708">
        <v>6</v>
      </c>
      <c r="H12" s="708">
        <v>7</v>
      </c>
      <c r="I12" s="708">
        <v>8</v>
      </c>
      <c r="J12" s="708">
        <v>9</v>
      </c>
      <c r="K12" s="708">
        <v>10</v>
      </c>
      <c r="L12" s="708">
        <v>11</v>
      </c>
      <c r="M12" s="708">
        <v>12</v>
      </c>
      <c r="N12" s="708">
        <v>13</v>
      </c>
      <c r="O12" s="708">
        <v>14</v>
      </c>
      <c r="P12" s="708">
        <v>15</v>
      </c>
      <c r="Q12" s="708">
        <v>16</v>
      </c>
      <c r="R12" s="708">
        <v>17</v>
      </c>
      <c r="S12" s="708">
        <v>18</v>
      </c>
      <c r="T12" s="708">
        <v>19</v>
      </c>
      <c r="U12" s="708">
        <v>20</v>
      </c>
      <c r="V12" s="708">
        <v>21</v>
      </c>
      <c r="W12" s="708">
        <v>22</v>
      </c>
      <c r="X12" s="708">
        <v>23</v>
      </c>
      <c r="Y12" s="708">
        <v>24</v>
      </c>
      <c r="Z12" s="708">
        <v>25</v>
      </c>
      <c r="AA12" s="708">
        <v>26</v>
      </c>
      <c r="AB12" s="708">
        <v>27</v>
      </c>
      <c r="AC12" s="708">
        <v>28</v>
      </c>
      <c r="AD12" s="708">
        <v>29</v>
      </c>
      <c r="AE12" s="708">
        <v>30</v>
      </c>
      <c r="AF12" s="709">
        <v>31</v>
      </c>
      <c r="AG12" s="709">
        <v>32</v>
      </c>
      <c r="AH12" s="709">
        <v>33</v>
      </c>
      <c r="AI12" s="709">
        <v>34</v>
      </c>
      <c r="AJ12" s="709">
        <v>35</v>
      </c>
      <c r="AK12" s="709">
        <v>36</v>
      </c>
      <c r="AL12" s="709">
        <v>37</v>
      </c>
      <c r="AM12" s="709">
        <v>38</v>
      </c>
      <c r="AN12" s="709">
        <v>39</v>
      </c>
      <c r="AO12" s="709">
        <v>40</v>
      </c>
      <c r="AP12" s="709">
        <v>41</v>
      </c>
      <c r="AQ12" s="709">
        <v>42</v>
      </c>
      <c r="AR12" s="709">
        <v>43</v>
      </c>
      <c r="AS12" s="709">
        <v>44</v>
      </c>
    </row>
    <row r="13" spans="1:45" ht="4.5" customHeight="1" thickBot="1">
      <c r="A13" s="51"/>
      <c r="B13" s="64"/>
      <c r="C13" s="64"/>
      <c r="D13" s="52"/>
      <c r="E13" s="52"/>
      <c r="F13" s="64"/>
      <c r="G13" s="52"/>
      <c r="H13" s="52"/>
      <c r="I13" s="64"/>
      <c r="J13" s="52"/>
      <c r="K13" s="52"/>
      <c r="L13" s="64"/>
      <c r="M13" s="64"/>
      <c r="N13" s="52"/>
      <c r="O13" s="52"/>
      <c r="P13" s="64"/>
      <c r="Q13" s="52"/>
      <c r="R13" s="52"/>
      <c r="S13" s="64"/>
      <c r="T13" s="52"/>
      <c r="U13" s="52"/>
      <c r="V13" s="64"/>
      <c r="W13" s="64"/>
      <c r="X13" s="52"/>
      <c r="Y13" s="52"/>
      <c r="Z13" s="64"/>
      <c r="AA13" s="52"/>
      <c r="AB13" s="52"/>
      <c r="AC13" s="64"/>
      <c r="AD13" s="52"/>
      <c r="AE13" s="52"/>
      <c r="AF13" s="68"/>
      <c r="AG13" s="68"/>
      <c r="AH13" s="76"/>
      <c r="AI13" s="76"/>
      <c r="AJ13" s="68"/>
      <c r="AK13" s="76"/>
      <c r="AL13" s="76"/>
      <c r="AM13" s="68"/>
      <c r="AN13" s="76"/>
      <c r="AO13" s="76"/>
      <c r="AP13" s="68"/>
      <c r="AQ13" s="68"/>
      <c r="AR13" s="68"/>
      <c r="AS13" s="68"/>
    </row>
    <row r="14" spans="1:45">
      <c r="A14" s="80">
        <v>1.1000000000000001</v>
      </c>
      <c r="B14" s="81"/>
      <c r="C14" s="101"/>
      <c r="D14" s="590"/>
      <c r="E14" s="606"/>
      <c r="F14" s="306"/>
      <c r="G14" s="610"/>
      <c r="H14" s="611"/>
      <c r="I14" s="306"/>
      <c r="J14" s="610"/>
      <c r="K14" s="611"/>
      <c r="L14" s="542"/>
      <c r="M14" s="530"/>
      <c r="N14" s="610"/>
      <c r="O14" s="611"/>
      <c r="P14" s="306"/>
      <c r="Q14" s="610"/>
      <c r="R14" s="611"/>
      <c r="S14" s="306"/>
      <c r="T14" s="610"/>
      <c r="U14" s="611"/>
      <c r="V14" s="542"/>
      <c r="W14" s="530"/>
      <c r="X14" s="610"/>
      <c r="Y14" s="611"/>
      <c r="Z14" s="306"/>
      <c r="AA14" s="610"/>
      <c r="AB14" s="611"/>
      <c r="AC14" s="306"/>
      <c r="AD14" s="610"/>
      <c r="AE14" s="611"/>
      <c r="AF14" s="552"/>
      <c r="AG14" s="551"/>
      <c r="AH14" s="615"/>
      <c r="AI14" s="616"/>
      <c r="AJ14" s="532"/>
      <c r="AK14" s="615"/>
      <c r="AL14" s="616"/>
      <c r="AM14" s="532"/>
      <c r="AN14" s="615"/>
      <c r="AO14" s="616"/>
      <c r="AP14" s="552"/>
      <c r="AQ14" s="533"/>
      <c r="AR14" s="104"/>
      <c r="AS14" s="84"/>
    </row>
    <row r="15" spans="1:45" ht="15.75" thickBot="1">
      <c r="A15" s="85"/>
      <c r="B15" s="86"/>
      <c r="C15" s="105"/>
      <c r="D15" s="596"/>
      <c r="E15" s="607"/>
      <c r="F15" s="304"/>
      <c r="G15" s="605"/>
      <c r="H15" s="612"/>
      <c r="I15" s="304"/>
      <c r="J15" s="605"/>
      <c r="K15" s="612"/>
      <c r="L15" s="543"/>
      <c r="M15" s="534"/>
      <c r="N15" s="605"/>
      <c r="O15" s="612"/>
      <c r="P15" s="304"/>
      <c r="Q15" s="605"/>
      <c r="R15" s="612"/>
      <c r="S15" s="304"/>
      <c r="T15" s="605"/>
      <c r="U15" s="612"/>
      <c r="V15" s="543"/>
      <c r="W15" s="534"/>
      <c r="X15" s="605"/>
      <c r="Y15" s="612"/>
      <c r="Z15" s="304"/>
      <c r="AA15" s="605"/>
      <c r="AB15" s="612"/>
      <c r="AC15" s="304"/>
      <c r="AD15" s="605"/>
      <c r="AE15" s="612"/>
      <c r="AF15" s="550"/>
      <c r="AG15" s="549"/>
      <c r="AH15" s="617"/>
      <c r="AI15" s="618"/>
      <c r="AJ15" s="536"/>
      <c r="AK15" s="617"/>
      <c r="AL15" s="618"/>
      <c r="AM15" s="536"/>
      <c r="AN15" s="617"/>
      <c r="AO15" s="618"/>
      <c r="AP15" s="550"/>
      <c r="AQ15" s="537"/>
      <c r="AR15" s="108"/>
      <c r="AS15" s="89"/>
    </row>
    <row r="16" spans="1:45">
      <c r="A16" s="80">
        <v>1</v>
      </c>
      <c r="B16" s="86"/>
      <c r="C16" s="105"/>
      <c r="D16" s="596"/>
      <c r="E16" s="607"/>
      <c r="F16" s="304"/>
      <c r="G16" s="605"/>
      <c r="H16" s="612"/>
      <c r="I16" s="304"/>
      <c r="J16" s="605"/>
      <c r="K16" s="612"/>
      <c r="L16" s="543"/>
      <c r="M16" s="534"/>
      <c r="N16" s="605"/>
      <c r="O16" s="612"/>
      <c r="P16" s="304"/>
      <c r="Q16" s="605"/>
      <c r="R16" s="612"/>
      <c r="S16" s="304"/>
      <c r="T16" s="605"/>
      <c r="U16" s="612"/>
      <c r="V16" s="543"/>
      <c r="W16" s="534"/>
      <c r="X16" s="605"/>
      <c r="Y16" s="612"/>
      <c r="Z16" s="304"/>
      <c r="AA16" s="605"/>
      <c r="AB16" s="612"/>
      <c r="AC16" s="304"/>
      <c r="AD16" s="605"/>
      <c r="AE16" s="612"/>
      <c r="AF16" s="550"/>
      <c r="AG16" s="549"/>
      <c r="AH16" s="617"/>
      <c r="AI16" s="618"/>
      <c r="AJ16" s="536"/>
      <c r="AK16" s="617"/>
      <c r="AL16" s="618"/>
      <c r="AM16" s="536"/>
      <c r="AN16" s="617"/>
      <c r="AO16" s="618"/>
      <c r="AP16" s="550"/>
      <c r="AQ16" s="537"/>
      <c r="AR16" s="108"/>
      <c r="AS16" s="89"/>
    </row>
    <row r="17" spans="1:45">
      <c r="A17" s="90"/>
      <c r="B17" s="86"/>
      <c r="C17" s="105"/>
      <c r="D17" s="596"/>
      <c r="E17" s="607"/>
      <c r="F17" s="304"/>
      <c r="G17" s="605"/>
      <c r="H17" s="612"/>
      <c r="I17" s="304"/>
      <c r="J17" s="605"/>
      <c r="K17" s="612"/>
      <c r="L17" s="543"/>
      <c r="M17" s="534"/>
      <c r="N17" s="605"/>
      <c r="O17" s="612"/>
      <c r="P17" s="304"/>
      <c r="Q17" s="605"/>
      <c r="R17" s="612"/>
      <c r="S17" s="304"/>
      <c r="T17" s="605"/>
      <c r="U17" s="612"/>
      <c r="V17" s="543"/>
      <c r="W17" s="534"/>
      <c r="X17" s="605"/>
      <c r="Y17" s="612"/>
      <c r="Z17" s="304"/>
      <c r="AA17" s="605"/>
      <c r="AB17" s="612"/>
      <c r="AC17" s="304"/>
      <c r="AD17" s="605"/>
      <c r="AE17" s="612"/>
      <c r="AF17" s="550"/>
      <c r="AG17" s="549"/>
      <c r="AH17" s="617"/>
      <c r="AI17" s="618"/>
      <c r="AJ17" s="536"/>
      <c r="AK17" s="617"/>
      <c r="AL17" s="618"/>
      <c r="AM17" s="536"/>
      <c r="AN17" s="617"/>
      <c r="AO17" s="618"/>
      <c r="AP17" s="550"/>
      <c r="AQ17" s="537"/>
      <c r="AR17" s="108"/>
      <c r="AS17" s="89"/>
    </row>
    <row r="18" spans="1:45" ht="15.75" thickBot="1">
      <c r="A18" s="85"/>
      <c r="B18" s="86"/>
      <c r="C18" s="105"/>
      <c r="D18" s="596"/>
      <c r="E18" s="607"/>
      <c r="F18" s="304"/>
      <c r="G18" s="605"/>
      <c r="H18" s="612"/>
      <c r="I18" s="304"/>
      <c r="J18" s="605"/>
      <c r="K18" s="612"/>
      <c r="L18" s="543"/>
      <c r="M18" s="534"/>
      <c r="N18" s="605"/>
      <c r="O18" s="612"/>
      <c r="P18" s="304"/>
      <c r="Q18" s="605"/>
      <c r="R18" s="612"/>
      <c r="S18" s="304"/>
      <c r="T18" s="605"/>
      <c r="U18" s="612"/>
      <c r="V18" s="543"/>
      <c r="W18" s="534"/>
      <c r="X18" s="605"/>
      <c r="Y18" s="612"/>
      <c r="Z18" s="304"/>
      <c r="AA18" s="605"/>
      <c r="AB18" s="612"/>
      <c r="AC18" s="304"/>
      <c r="AD18" s="605"/>
      <c r="AE18" s="612"/>
      <c r="AF18" s="550"/>
      <c r="AG18" s="549"/>
      <c r="AH18" s="617"/>
      <c r="AI18" s="618"/>
      <c r="AJ18" s="536"/>
      <c r="AK18" s="617"/>
      <c r="AL18" s="618"/>
      <c r="AM18" s="536"/>
      <c r="AN18" s="617"/>
      <c r="AO18" s="618"/>
      <c r="AP18" s="550"/>
      <c r="AQ18" s="537"/>
      <c r="AR18" s="108"/>
      <c r="AS18" s="89"/>
    </row>
    <row r="19" spans="1:45">
      <c r="A19" s="80">
        <v>0.85</v>
      </c>
      <c r="B19" s="86"/>
      <c r="C19" s="105"/>
      <c r="D19" s="596"/>
      <c r="E19" s="607"/>
      <c r="F19" s="304"/>
      <c r="G19" s="605"/>
      <c r="H19" s="612"/>
      <c r="I19" s="304"/>
      <c r="J19" s="605"/>
      <c r="K19" s="612"/>
      <c r="L19" s="543"/>
      <c r="M19" s="534"/>
      <c r="N19" s="605"/>
      <c r="O19" s="612"/>
      <c r="P19" s="304"/>
      <c r="Q19" s="605"/>
      <c r="R19" s="612"/>
      <c r="S19" s="304"/>
      <c r="T19" s="605"/>
      <c r="U19" s="612"/>
      <c r="V19" s="543"/>
      <c r="W19" s="534"/>
      <c r="X19" s="605"/>
      <c r="Y19" s="612"/>
      <c r="Z19" s="304"/>
      <c r="AA19" s="605"/>
      <c r="AB19" s="612"/>
      <c r="AC19" s="304"/>
      <c r="AD19" s="605"/>
      <c r="AE19" s="612"/>
      <c r="AF19" s="550"/>
      <c r="AG19" s="549"/>
      <c r="AH19" s="617"/>
      <c r="AI19" s="618"/>
      <c r="AJ19" s="536"/>
      <c r="AK19" s="617"/>
      <c r="AL19" s="618"/>
      <c r="AM19" s="536"/>
      <c r="AN19" s="617"/>
      <c r="AO19" s="618"/>
      <c r="AP19" s="550"/>
      <c r="AQ19" s="537"/>
      <c r="AR19" s="108"/>
      <c r="AS19" s="89"/>
    </row>
    <row r="20" spans="1:45">
      <c r="A20" s="90"/>
      <c r="B20" s="86"/>
      <c r="C20" s="105"/>
      <c r="D20" s="596"/>
      <c r="E20" s="607"/>
      <c r="F20" s="304"/>
      <c r="G20" s="605"/>
      <c r="H20" s="612"/>
      <c r="I20" s="304"/>
      <c r="J20" s="605"/>
      <c r="K20" s="612"/>
      <c r="L20" s="543"/>
      <c r="M20" s="534"/>
      <c r="N20" s="605"/>
      <c r="O20" s="612"/>
      <c r="P20" s="304"/>
      <c r="Q20" s="605"/>
      <c r="R20" s="612"/>
      <c r="S20" s="304"/>
      <c r="T20" s="605"/>
      <c r="U20" s="612"/>
      <c r="V20" s="543"/>
      <c r="W20" s="534"/>
      <c r="X20" s="605"/>
      <c r="Y20" s="612"/>
      <c r="Z20" s="304"/>
      <c r="AA20" s="605"/>
      <c r="AB20" s="612"/>
      <c r="AC20" s="304"/>
      <c r="AD20" s="605"/>
      <c r="AE20" s="612"/>
      <c r="AF20" s="550"/>
      <c r="AG20" s="549"/>
      <c r="AH20" s="617"/>
      <c r="AI20" s="618"/>
      <c r="AJ20" s="536"/>
      <c r="AK20" s="617"/>
      <c r="AL20" s="618"/>
      <c r="AM20" s="536"/>
      <c r="AN20" s="617"/>
      <c r="AO20" s="618"/>
      <c r="AP20" s="550"/>
      <c r="AQ20" s="537"/>
      <c r="AR20" s="108"/>
      <c r="AS20" s="89"/>
    </row>
    <row r="21" spans="1:45" ht="15.75" thickBot="1">
      <c r="A21" s="85"/>
      <c r="B21" s="86"/>
      <c r="C21" s="105"/>
      <c r="D21" s="596"/>
      <c r="E21" s="607"/>
      <c r="F21" s="304"/>
      <c r="G21" s="605"/>
      <c r="H21" s="612"/>
      <c r="I21" s="304"/>
      <c r="J21" s="605"/>
      <c r="K21" s="612"/>
      <c r="L21" s="543"/>
      <c r="M21" s="534"/>
      <c r="N21" s="605"/>
      <c r="O21" s="612"/>
      <c r="P21" s="304"/>
      <c r="Q21" s="605"/>
      <c r="R21" s="612"/>
      <c r="S21" s="304"/>
      <c r="T21" s="605"/>
      <c r="U21" s="612"/>
      <c r="V21" s="543"/>
      <c r="W21" s="534"/>
      <c r="X21" s="605"/>
      <c r="Y21" s="612"/>
      <c r="Z21" s="304"/>
      <c r="AA21" s="605"/>
      <c r="AB21" s="612"/>
      <c r="AC21" s="304"/>
      <c r="AD21" s="605"/>
      <c r="AE21" s="612"/>
      <c r="AF21" s="550"/>
      <c r="AG21" s="549"/>
      <c r="AH21" s="617"/>
      <c r="AI21" s="618"/>
      <c r="AJ21" s="536"/>
      <c r="AK21" s="617"/>
      <c r="AL21" s="618"/>
      <c r="AM21" s="536"/>
      <c r="AN21" s="617"/>
      <c r="AO21" s="618"/>
      <c r="AP21" s="550"/>
      <c r="AQ21" s="537"/>
      <c r="AR21" s="108"/>
      <c r="AS21" s="89"/>
    </row>
    <row r="22" spans="1:45">
      <c r="A22" s="80">
        <v>0.7</v>
      </c>
      <c r="B22" s="86"/>
      <c r="C22" s="105"/>
      <c r="D22" s="596"/>
      <c r="E22" s="607"/>
      <c r="F22" s="304"/>
      <c r="G22" s="605"/>
      <c r="H22" s="612"/>
      <c r="I22" s="304"/>
      <c r="J22" s="605"/>
      <c r="K22" s="612"/>
      <c r="L22" s="543"/>
      <c r="M22" s="534"/>
      <c r="N22" s="605"/>
      <c r="O22" s="612"/>
      <c r="P22" s="304"/>
      <c r="Q22" s="605"/>
      <c r="R22" s="612"/>
      <c r="S22" s="304"/>
      <c r="T22" s="605"/>
      <c r="U22" s="612"/>
      <c r="V22" s="543"/>
      <c r="W22" s="534"/>
      <c r="X22" s="605"/>
      <c r="Y22" s="612"/>
      <c r="Z22" s="304"/>
      <c r="AA22" s="605"/>
      <c r="AB22" s="612"/>
      <c r="AC22" s="304"/>
      <c r="AD22" s="605"/>
      <c r="AE22" s="612"/>
      <c r="AF22" s="543"/>
      <c r="AG22" s="534"/>
      <c r="AH22" s="617"/>
      <c r="AI22" s="618"/>
      <c r="AJ22" s="536"/>
      <c r="AK22" s="617"/>
      <c r="AL22" s="618"/>
      <c r="AM22" s="536"/>
      <c r="AN22" s="617"/>
      <c r="AO22" s="618"/>
      <c r="AP22" s="550"/>
      <c r="AQ22" s="537"/>
      <c r="AR22" s="108"/>
      <c r="AS22" s="89"/>
    </row>
    <row r="23" spans="1:45" ht="15.75" thickBot="1">
      <c r="A23" s="85"/>
      <c r="B23" s="91"/>
      <c r="C23" s="109"/>
      <c r="D23" s="608"/>
      <c r="E23" s="609"/>
      <c r="F23" s="305"/>
      <c r="G23" s="613"/>
      <c r="H23" s="614"/>
      <c r="I23" s="305"/>
      <c r="J23" s="613"/>
      <c r="K23" s="614"/>
      <c r="L23" s="543"/>
      <c r="M23" s="534"/>
      <c r="N23" s="613"/>
      <c r="O23" s="614"/>
      <c r="P23" s="305"/>
      <c r="Q23" s="613"/>
      <c r="R23" s="614"/>
      <c r="S23" s="305"/>
      <c r="T23" s="613"/>
      <c r="U23" s="614"/>
      <c r="V23" s="543"/>
      <c r="W23" s="534"/>
      <c r="X23" s="613"/>
      <c r="Y23" s="614"/>
      <c r="Z23" s="305"/>
      <c r="AA23" s="613"/>
      <c r="AB23" s="614"/>
      <c r="AC23" s="305"/>
      <c r="AD23" s="613"/>
      <c r="AE23" s="614"/>
      <c r="AF23" s="543"/>
      <c r="AG23" s="534"/>
      <c r="AH23" s="619"/>
      <c r="AI23" s="620"/>
      <c r="AJ23" s="540"/>
      <c r="AK23" s="619"/>
      <c r="AL23" s="620"/>
      <c r="AM23" s="540"/>
      <c r="AN23" s="619"/>
      <c r="AO23" s="620"/>
      <c r="AP23" s="541"/>
      <c r="AQ23" s="604"/>
      <c r="AR23" s="326"/>
      <c r="AS23" s="94"/>
    </row>
    <row r="24" spans="1:45">
      <c r="A24" s="80">
        <v>0.6</v>
      </c>
      <c r="B24" s="587"/>
      <c r="C24" s="588"/>
      <c r="D24" s="588"/>
      <c r="E24" s="588"/>
      <c r="F24" s="588"/>
      <c r="G24" s="588"/>
      <c r="H24" s="588"/>
      <c r="I24" s="588"/>
      <c r="J24" s="588"/>
      <c r="K24" s="588"/>
      <c r="L24" s="543"/>
      <c r="M24" s="534"/>
      <c r="N24" s="588"/>
      <c r="O24" s="588"/>
      <c r="P24" s="588"/>
      <c r="Q24" s="588"/>
      <c r="R24" s="588"/>
      <c r="S24" s="588"/>
      <c r="T24" s="588"/>
      <c r="U24" s="588"/>
      <c r="V24" s="543"/>
      <c r="W24" s="534"/>
      <c r="X24" s="588"/>
      <c r="Y24" s="590"/>
      <c r="Z24" s="588"/>
      <c r="AA24" s="588"/>
      <c r="AB24" s="588"/>
      <c r="AC24" s="588"/>
      <c r="AD24" s="588"/>
      <c r="AE24" s="588"/>
      <c r="AF24" s="543"/>
      <c r="AG24" s="534"/>
      <c r="AH24" s="591"/>
      <c r="AI24" s="591"/>
      <c r="AJ24" s="591"/>
      <c r="AK24" s="591"/>
      <c r="AL24" s="591"/>
      <c r="AM24" s="621"/>
      <c r="AN24" s="622"/>
      <c r="AO24" s="591"/>
      <c r="AP24" s="591"/>
      <c r="AQ24" s="591"/>
      <c r="AR24" s="591"/>
      <c r="AS24" s="593"/>
    </row>
    <row r="25" spans="1:45">
      <c r="A25" s="90"/>
      <c r="B25" s="594"/>
      <c r="C25" s="595"/>
      <c r="D25" s="589"/>
      <c r="E25" s="589"/>
      <c r="F25" s="589"/>
      <c r="G25" s="589"/>
      <c r="H25" s="589"/>
      <c r="I25" s="589"/>
      <c r="J25" s="589"/>
      <c r="K25" s="589"/>
      <c r="L25" s="543"/>
      <c r="M25" s="534"/>
      <c r="N25" s="589"/>
      <c r="O25" s="589"/>
      <c r="P25" s="589"/>
      <c r="Q25" s="589"/>
      <c r="R25" s="589"/>
      <c r="S25" s="589"/>
      <c r="T25" s="589"/>
      <c r="U25" s="589"/>
      <c r="V25" s="543"/>
      <c r="W25" s="534"/>
      <c r="X25" s="589"/>
      <c r="Y25" s="596"/>
      <c r="Z25" s="589"/>
      <c r="AA25" s="589"/>
      <c r="AB25" s="589"/>
      <c r="AC25" s="589"/>
      <c r="AD25" s="589"/>
      <c r="AE25" s="589"/>
      <c r="AF25" s="543"/>
      <c r="AG25" s="534"/>
      <c r="AH25" s="592"/>
      <c r="AI25" s="592"/>
      <c r="AJ25" s="592"/>
      <c r="AK25" s="592"/>
      <c r="AL25" s="592"/>
      <c r="AM25" s="592"/>
      <c r="AN25" s="592"/>
      <c r="AO25" s="595"/>
      <c r="AP25" s="592"/>
      <c r="AQ25" s="592"/>
      <c r="AR25" s="592"/>
      <c r="AS25" s="597"/>
    </row>
    <row r="26" spans="1:45" ht="15.75" thickBot="1">
      <c r="A26" s="85"/>
      <c r="B26" s="594"/>
      <c r="C26" s="589"/>
      <c r="D26" s="589"/>
      <c r="E26" s="589"/>
      <c r="F26" s="589"/>
      <c r="G26" s="589"/>
      <c r="H26" s="589"/>
      <c r="I26" s="589"/>
      <c r="J26" s="589"/>
      <c r="K26" s="589"/>
      <c r="L26" s="544"/>
      <c r="M26" s="538"/>
      <c r="N26" s="589"/>
      <c r="O26" s="623"/>
      <c r="P26" s="589"/>
      <c r="Q26" s="589"/>
      <c r="R26" s="589"/>
      <c r="S26" s="589"/>
      <c r="T26" s="589"/>
      <c r="U26" s="589"/>
      <c r="V26" s="544"/>
      <c r="W26" s="538"/>
      <c r="X26" s="589"/>
      <c r="Y26" s="596"/>
      <c r="Z26" s="589"/>
      <c r="AA26" s="589"/>
      <c r="AB26" s="589"/>
      <c r="AC26" s="589"/>
      <c r="AD26" s="589"/>
      <c r="AE26" s="589"/>
      <c r="AF26" s="544"/>
      <c r="AG26" s="538"/>
      <c r="AH26" s="592"/>
      <c r="AI26" s="592"/>
      <c r="AJ26" s="592"/>
      <c r="AK26" s="592"/>
      <c r="AL26" s="592"/>
      <c r="AM26" s="592"/>
      <c r="AN26" s="592"/>
      <c r="AO26" s="592"/>
      <c r="AP26" s="592"/>
      <c r="AQ26" s="592"/>
      <c r="AR26" s="592"/>
      <c r="AS26" s="597"/>
    </row>
    <row r="27" spans="1:45">
      <c r="A27" s="90" t="s">
        <v>64</v>
      </c>
      <c r="B27" s="594"/>
      <c r="C27" s="589"/>
      <c r="D27" s="589"/>
      <c r="E27" s="589"/>
      <c r="F27" s="589"/>
      <c r="G27" s="589"/>
      <c r="H27" s="589"/>
      <c r="I27" s="589"/>
      <c r="J27" s="589"/>
      <c r="K27" s="589"/>
      <c r="L27" s="589"/>
      <c r="M27" s="589"/>
      <c r="N27" s="589"/>
      <c r="O27" s="588"/>
      <c r="P27" s="589"/>
      <c r="Q27" s="589"/>
      <c r="R27" s="589"/>
      <c r="S27" s="589"/>
      <c r="T27" s="589"/>
      <c r="U27" s="589"/>
      <c r="V27" s="589"/>
      <c r="W27" s="589"/>
      <c r="X27" s="588"/>
      <c r="Y27" s="589"/>
      <c r="Z27" s="589"/>
      <c r="AA27" s="589"/>
      <c r="AB27" s="589"/>
      <c r="AC27" s="589"/>
      <c r="AD27" s="589"/>
      <c r="AE27" s="589"/>
      <c r="AF27" s="589"/>
      <c r="AG27" s="589"/>
      <c r="AH27" s="592"/>
      <c r="AI27" s="592"/>
      <c r="AJ27" s="592"/>
      <c r="AK27" s="592"/>
      <c r="AL27" s="592"/>
      <c r="AM27" s="592"/>
      <c r="AN27" s="592"/>
      <c r="AO27" s="592"/>
      <c r="AP27" s="592"/>
      <c r="AQ27" s="592"/>
      <c r="AR27" s="592"/>
      <c r="AS27" s="597"/>
    </row>
    <row r="28" spans="1:45" ht="15.75" thickBot="1">
      <c r="A28" s="85"/>
      <c r="B28" s="594"/>
      <c r="C28" s="589"/>
      <c r="D28" s="589"/>
      <c r="E28" s="589"/>
      <c r="F28" s="589"/>
      <c r="G28" s="589"/>
      <c r="H28" s="589"/>
      <c r="I28" s="589"/>
      <c r="J28" s="589"/>
      <c r="K28" s="589"/>
      <c r="L28" s="589"/>
      <c r="M28" s="589"/>
      <c r="N28" s="589"/>
      <c r="O28" s="589"/>
      <c r="P28" s="589"/>
      <c r="Q28" s="589"/>
      <c r="R28" s="589"/>
      <c r="S28" s="589"/>
      <c r="T28" s="589"/>
      <c r="U28" s="589"/>
      <c r="V28" s="589"/>
      <c r="W28" s="589"/>
      <c r="X28" s="589"/>
      <c r="Y28" s="589"/>
      <c r="Z28" s="589"/>
      <c r="AA28" s="589"/>
      <c r="AB28" s="589"/>
      <c r="AC28" s="589"/>
      <c r="AD28" s="589"/>
      <c r="AE28" s="589"/>
      <c r="AF28" s="592"/>
      <c r="AG28" s="592"/>
      <c r="AH28" s="592"/>
      <c r="AI28" s="592"/>
      <c r="AJ28" s="592"/>
      <c r="AK28" s="592"/>
      <c r="AL28" s="592"/>
      <c r="AM28" s="592"/>
      <c r="AN28" s="592"/>
      <c r="AO28" s="592"/>
      <c r="AP28" s="592"/>
      <c r="AQ28" s="592"/>
      <c r="AR28" s="592"/>
      <c r="AS28" s="597"/>
    </row>
    <row r="29" spans="1:45">
      <c r="A29" s="85" t="s">
        <v>65</v>
      </c>
      <c r="B29" s="598"/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599"/>
      <c r="P29" s="599"/>
      <c r="Q29" s="599"/>
      <c r="R29" s="599"/>
      <c r="S29" s="599"/>
      <c r="T29" s="599"/>
      <c r="U29" s="599"/>
      <c r="V29" s="599"/>
      <c r="W29" s="599"/>
      <c r="X29" s="599"/>
      <c r="Y29" s="599"/>
      <c r="Z29" s="599"/>
      <c r="AA29" s="599"/>
      <c r="AB29" s="599"/>
      <c r="AC29" s="599"/>
      <c r="AD29" s="599"/>
      <c r="AE29" s="599"/>
      <c r="AF29" s="600"/>
      <c r="AG29" s="600"/>
      <c r="AH29" s="600"/>
      <c r="AI29" s="600"/>
      <c r="AJ29" s="600"/>
      <c r="AK29" s="600"/>
      <c r="AL29" s="600"/>
      <c r="AM29" s="600"/>
      <c r="AN29" s="600"/>
      <c r="AO29" s="600"/>
      <c r="AP29" s="600"/>
      <c r="AQ29" s="600"/>
      <c r="AR29" s="600"/>
      <c r="AS29" s="601"/>
    </row>
    <row r="30" spans="1:45">
      <c r="A30" s="95" t="s">
        <v>66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8"/>
    </row>
    <row r="31" spans="1:45">
      <c r="A31" s="95" t="s">
        <v>67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8"/>
    </row>
    <row r="32" spans="1:45">
      <c r="A32" s="95" t="s">
        <v>68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8"/>
    </row>
  </sheetData>
  <pageMargins left="0.7" right="0.7" top="0.75" bottom="0.75" header="0.51180555555555496" footer="0.51180555555555496"/>
  <pageSetup paperSize="9" scale="96" firstPageNumber="0" orientation="landscape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FF"/>
  </sheetPr>
  <dimension ref="A1:AS33"/>
  <sheetViews>
    <sheetView topLeftCell="A10" workbookViewId="0">
      <selection activeCell="AI5" sqref="AI5:AQ5"/>
    </sheetView>
  </sheetViews>
  <sheetFormatPr baseColWidth="10" defaultColWidth="2.7109375" defaultRowHeight="15"/>
  <cols>
    <col min="1" max="1" width="8.5703125" style="43" customWidth="1"/>
    <col min="2" max="31" width="2.7109375" style="43"/>
  </cols>
  <sheetData>
    <row r="1" spans="1:45" ht="15" customHeight="1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6"/>
      <c r="Y1"/>
      <c r="Z1"/>
      <c r="AA1"/>
      <c r="AB1"/>
      <c r="AC1"/>
      <c r="AD1"/>
      <c r="AE1"/>
    </row>
    <row r="2" spans="1:45" s="100" customFormat="1" ht="15" customHeight="1">
      <c r="A2" s="47"/>
      <c r="B2" s="48" t="s">
        <v>60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50"/>
      <c r="Y2" s="99"/>
      <c r="Z2" s="99"/>
      <c r="AA2" s="99"/>
      <c r="AB2" s="99"/>
      <c r="AC2" s="99"/>
      <c r="AD2" s="99"/>
      <c r="AE2" s="99"/>
    </row>
    <row r="3" spans="1:45" ht="15" customHeight="1" thickBot="1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3"/>
      <c r="Y3"/>
      <c r="Z3"/>
      <c r="AA3"/>
      <c r="AB3" s="280"/>
      <c r="AC3"/>
      <c r="AD3"/>
      <c r="AE3"/>
    </row>
    <row r="4" spans="1:45" ht="15" customHeight="1" thickBo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45" ht="15" customHeight="1" thickBot="1">
      <c r="A5"/>
      <c r="B5"/>
      <c r="C5"/>
      <c r="D5"/>
      <c r="E5"/>
      <c r="F5"/>
      <c r="G5"/>
      <c r="H5"/>
      <c r="I5" s="54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I5" s="405" t="s">
        <v>240</v>
      </c>
      <c r="AJ5" s="97"/>
      <c r="AK5" s="97"/>
      <c r="AL5" s="97"/>
      <c r="AM5" s="97"/>
      <c r="AN5" s="97"/>
      <c r="AO5" s="97"/>
      <c r="AP5" s="97"/>
      <c r="AQ5" s="98"/>
    </row>
    <row r="6" spans="1:45" ht="15" customHeight="1">
      <c r="A6"/>
      <c r="B6" s="763" t="s">
        <v>61</v>
      </c>
      <c r="C6" s="764"/>
      <c r="D6" s="764"/>
      <c r="E6" s="764"/>
      <c r="F6" s="764"/>
      <c r="G6" s="764"/>
      <c r="H6" s="764"/>
      <c r="I6" s="764"/>
      <c r="J6" s="764"/>
      <c r="K6" s="764"/>
      <c r="L6" s="764"/>
      <c r="M6" s="764"/>
      <c r="N6" s="764"/>
      <c r="O6" s="764"/>
      <c r="P6" s="764"/>
      <c r="Q6" s="764"/>
      <c r="R6" s="764"/>
      <c r="S6" s="764"/>
      <c r="T6" s="764"/>
      <c r="U6" s="764"/>
      <c r="V6" s="764"/>
      <c r="W6" s="764"/>
      <c r="X6" s="764"/>
      <c r="Y6" s="764"/>
      <c r="Z6" s="764"/>
      <c r="AA6"/>
      <c r="AB6"/>
      <c r="AC6"/>
      <c r="AD6"/>
      <c r="AE6"/>
    </row>
    <row r="7" spans="1:45" ht="15" customHeight="1" thickBot="1">
      <c r="A7"/>
      <c r="B7" s="54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45" ht="15" customHeight="1" thickTop="1">
      <c r="A8" s="55" t="s">
        <v>62</v>
      </c>
      <c r="B8" s="56"/>
      <c r="C8" s="57"/>
      <c r="D8" s="57"/>
      <c r="E8" s="57"/>
      <c r="F8" s="56" t="s">
        <v>198</v>
      </c>
      <c r="G8" s="57"/>
      <c r="H8" s="57"/>
      <c r="I8" s="57"/>
      <c r="J8" s="57"/>
      <c r="K8" s="58"/>
      <c r="L8" s="59"/>
      <c r="M8"/>
      <c r="N8"/>
      <c r="O8" s="60" t="s">
        <v>69</v>
      </c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2"/>
      <c r="AQ8" s="68"/>
      <c r="AR8" s="68"/>
      <c r="AS8" s="68"/>
    </row>
    <row r="9" spans="1:45" ht="15" customHeight="1" thickBot="1">
      <c r="A9" s="679"/>
      <c r="B9" s="63"/>
      <c r="C9" s="64"/>
      <c r="D9" s="64"/>
      <c r="E9" s="64"/>
      <c r="F9" s="65" t="s">
        <v>199</v>
      </c>
      <c r="G9" s="64"/>
      <c r="H9" s="64"/>
      <c r="I9" s="64"/>
      <c r="J9" s="64"/>
      <c r="K9" s="66"/>
      <c r="L9" s="67"/>
      <c r="M9"/>
      <c r="N9"/>
      <c r="O9" s="680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9"/>
      <c r="AQ9" s="68"/>
      <c r="AR9" s="68"/>
      <c r="AS9" s="68"/>
    </row>
    <row r="10" spans="1:45" ht="15" customHeight="1" thickTop="1" thickBot="1">
      <c r="A10" s="71"/>
      <c r="B10" s="72"/>
      <c r="C10" s="72"/>
      <c r="D10" s="72"/>
      <c r="E10" s="72"/>
      <c r="F10" s="73" t="s">
        <v>175</v>
      </c>
      <c r="G10" s="72"/>
      <c r="H10" s="72"/>
      <c r="I10" s="72"/>
      <c r="J10" s="72"/>
      <c r="K10" s="73" t="s">
        <v>200</v>
      </c>
      <c r="L10" s="74"/>
      <c r="M10"/>
      <c r="N10"/>
      <c r="O10" s="66"/>
      <c r="P10" s="70">
        <v>1</v>
      </c>
      <c r="Q10" s="64"/>
      <c r="R10" s="63" t="s">
        <v>71</v>
      </c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9"/>
      <c r="AQ10" s="68"/>
      <c r="AR10" s="68"/>
      <c r="AS10" s="68"/>
    </row>
    <row r="11" spans="1:45" ht="15" customHeight="1" thickTop="1" thickBot="1">
      <c r="A11"/>
      <c r="B11" s="54"/>
      <c r="C11"/>
      <c r="D11"/>
      <c r="E11"/>
      <c r="F11"/>
      <c r="G11"/>
      <c r="H11"/>
      <c r="I11"/>
      <c r="J11"/>
      <c r="K11"/>
      <c r="L11"/>
      <c r="M11"/>
      <c r="N11"/>
      <c r="O11" s="51"/>
      <c r="P11" s="52"/>
      <c r="Q11" s="52"/>
      <c r="R11" s="75" t="s">
        <v>72</v>
      </c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7"/>
      <c r="AQ11" s="68"/>
      <c r="AR11" s="68"/>
      <c r="AS11" s="68"/>
    </row>
    <row r="12" spans="1:45" ht="15" customHeight="1" thickBot="1">
      <c r="A12"/>
      <c r="B12" s="54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45" ht="15" customHeight="1">
      <c r="A13" s="78" t="s">
        <v>73</v>
      </c>
      <c r="B13" s="78">
        <v>1</v>
      </c>
      <c r="C13" s="78">
        <v>2</v>
      </c>
      <c r="D13" s="78">
        <v>3</v>
      </c>
      <c r="E13" s="78">
        <v>4</v>
      </c>
      <c r="F13" s="78">
        <v>5</v>
      </c>
      <c r="G13" s="78">
        <v>6</v>
      </c>
      <c r="H13" s="78">
        <v>7</v>
      </c>
      <c r="I13" s="78">
        <v>8</v>
      </c>
      <c r="J13" s="78">
        <v>9</v>
      </c>
      <c r="K13" s="78">
        <v>10</v>
      </c>
      <c r="L13" s="78">
        <v>11</v>
      </c>
      <c r="M13" s="78">
        <v>12</v>
      </c>
      <c r="N13" s="78">
        <v>13</v>
      </c>
      <c r="O13" s="78">
        <v>14</v>
      </c>
      <c r="P13" s="78">
        <v>15</v>
      </c>
      <c r="Q13" s="78">
        <v>16</v>
      </c>
      <c r="R13" s="78">
        <v>17</v>
      </c>
      <c r="S13" s="78">
        <v>18</v>
      </c>
      <c r="T13" s="78">
        <v>19</v>
      </c>
      <c r="U13" s="78">
        <v>20</v>
      </c>
      <c r="V13" s="78">
        <v>21</v>
      </c>
      <c r="W13" s="78">
        <v>22</v>
      </c>
      <c r="X13" s="78">
        <v>23</v>
      </c>
      <c r="Y13" s="78">
        <v>24</v>
      </c>
      <c r="Z13" s="78">
        <v>25</v>
      </c>
      <c r="AA13" s="78">
        <v>26</v>
      </c>
      <c r="AB13" s="78">
        <v>27</v>
      </c>
      <c r="AC13" s="78">
        <v>28</v>
      </c>
      <c r="AD13" s="78">
        <v>29</v>
      </c>
      <c r="AE13" s="78">
        <v>30</v>
      </c>
      <c r="AF13" s="79">
        <v>31</v>
      </c>
      <c r="AG13" s="79">
        <v>32</v>
      </c>
      <c r="AH13" s="79">
        <v>33</v>
      </c>
      <c r="AI13" s="79">
        <v>34</v>
      </c>
      <c r="AJ13" s="79">
        <v>35</v>
      </c>
      <c r="AK13" s="79">
        <v>36</v>
      </c>
      <c r="AL13" s="79">
        <v>37</v>
      </c>
      <c r="AM13" s="79">
        <v>38</v>
      </c>
      <c r="AN13" s="79">
        <v>39</v>
      </c>
      <c r="AO13" s="79">
        <v>40</v>
      </c>
      <c r="AP13" s="79">
        <v>41</v>
      </c>
      <c r="AQ13" s="79">
        <v>42</v>
      </c>
      <c r="AR13" s="79">
        <v>43</v>
      </c>
      <c r="AS13" s="79">
        <v>44</v>
      </c>
    </row>
    <row r="14" spans="1:45" ht="7.5" customHeight="1" thickBot="1">
      <c r="A14" s="85"/>
      <c r="B14" s="435"/>
      <c r="C14" s="430"/>
      <c r="D14" s="433"/>
      <c r="E14" s="430"/>
      <c r="F14" s="433"/>
      <c r="G14" s="433"/>
      <c r="H14" s="430"/>
      <c r="I14" s="631"/>
      <c r="J14" s="631"/>
      <c r="K14" s="64"/>
      <c r="L14" s="64"/>
      <c r="M14" s="64"/>
      <c r="N14" s="52"/>
      <c r="O14" s="64"/>
      <c r="P14" s="52"/>
      <c r="Q14" s="52"/>
      <c r="R14" s="64"/>
      <c r="S14" s="64"/>
      <c r="T14" s="64"/>
      <c r="U14" s="64"/>
      <c r="V14" s="64"/>
      <c r="W14" s="64"/>
      <c r="X14" s="52"/>
      <c r="Y14" s="64"/>
      <c r="Z14" s="52"/>
      <c r="AA14" s="52"/>
      <c r="AB14" s="64"/>
      <c r="AC14" s="64"/>
      <c r="AD14" s="64"/>
      <c r="AE14" s="64"/>
      <c r="AF14" s="64"/>
      <c r="AG14" s="64"/>
      <c r="AH14" s="52"/>
      <c r="AI14" s="64"/>
      <c r="AJ14" s="52"/>
      <c r="AK14" s="52"/>
      <c r="AL14" s="64"/>
      <c r="AM14" s="68"/>
      <c r="AN14" s="68"/>
      <c r="AO14" s="68"/>
      <c r="AP14" s="68"/>
      <c r="AQ14" s="68"/>
      <c r="AR14" s="68"/>
      <c r="AS14" s="68"/>
    </row>
    <row r="15" spans="1:45" ht="15" customHeight="1">
      <c r="A15" s="80">
        <v>1.1000000000000001</v>
      </c>
      <c r="B15" s="435"/>
      <c r="C15" s="454"/>
      <c r="D15" s="636"/>
      <c r="E15" s="487"/>
      <c r="F15" s="640"/>
      <c r="G15" s="641"/>
      <c r="H15" s="629"/>
      <c r="I15" s="737"/>
      <c r="J15" s="737"/>
      <c r="K15" s="737"/>
      <c r="L15" s="737"/>
      <c r="M15" s="624"/>
      <c r="N15" s="636"/>
      <c r="O15" s="487"/>
      <c r="P15" s="640"/>
      <c r="Q15" s="641"/>
      <c r="R15" s="629"/>
      <c r="S15" s="737"/>
      <c r="T15" s="737"/>
      <c r="U15" s="737"/>
      <c r="V15" s="737"/>
      <c r="W15" s="624"/>
      <c r="X15" s="636"/>
      <c r="Y15" s="632"/>
      <c r="Z15" s="640"/>
      <c r="AA15" s="654"/>
      <c r="AB15" s="739"/>
      <c r="AC15" s="737"/>
      <c r="AD15" s="737"/>
      <c r="AE15" s="741"/>
      <c r="AF15" s="742"/>
      <c r="AG15" s="624"/>
      <c r="AH15" s="636"/>
      <c r="AI15" s="487"/>
      <c r="AJ15" s="646"/>
      <c r="AK15" s="647"/>
      <c r="AL15" s="740"/>
      <c r="AM15" s="748"/>
      <c r="AN15" s="746"/>
      <c r="AO15" s="747"/>
      <c r="AP15" s="749"/>
      <c r="AQ15" s="428"/>
      <c r="AR15" s="422"/>
      <c r="AS15" s="416"/>
    </row>
    <row r="16" spans="1:45" ht="15" customHeight="1" thickBot="1">
      <c r="A16" s="85"/>
      <c r="B16" s="435"/>
      <c r="C16" s="454"/>
      <c r="D16" s="635"/>
      <c r="E16" s="487"/>
      <c r="F16" s="642"/>
      <c r="G16" s="643"/>
      <c r="H16" s="629"/>
      <c r="I16" s="630"/>
      <c r="J16" s="630"/>
      <c r="K16" s="630"/>
      <c r="L16" s="630"/>
      <c r="M16" s="624"/>
      <c r="N16" s="637"/>
      <c r="O16" s="626"/>
      <c r="P16" s="644"/>
      <c r="Q16" s="645"/>
      <c r="R16" s="629"/>
      <c r="S16" s="630"/>
      <c r="T16" s="630"/>
      <c r="U16" s="630"/>
      <c r="V16" s="630"/>
      <c r="W16" s="738"/>
      <c r="X16" s="637"/>
      <c r="Y16" s="626"/>
      <c r="Z16" s="644"/>
      <c r="AA16" s="643"/>
      <c r="AB16" s="740"/>
      <c r="AC16" s="743"/>
      <c r="AD16" s="743"/>
      <c r="AE16" s="744"/>
      <c r="AF16" s="745"/>
      <c r="AG16" s="738"/>
      <c r="AH16" s="637"/>
      <c r="AI16" s="626"/>
      <c r="AJ16" s="649"/>
      <c r="AK16" s="650"/>
      <c r="AL16" s="740"/>
      <c r="AM16" s="750"/>
      <c r="AN16" s="682"/>
      <c r="AO16" s="465"/>
      <c r="AP16" s="751"/>
      <c r="AQ16" s="428"/>
      <c r="AR16" s="422"/>
      <c r="AS16" s="417"/>
    </row>
    <row r="17" spans="1:45" ht="15" customHeight="1">
      <c r="A17" s="80">
        <v>1</v>
      </c>
      <c r="B17" s="435"/>
      <c r="C17" s="454"/>
      <c r="D17" s="635"/>
      <c r="E17" s="487"/>
      <c r="F17" s="642"/>
      <c r="G17" s="643"/>
      <c r="H17" s="629"/>
      <c r="I17" s="803"/>
      <c r="J17" s="804"/>
      <c r="K17" s="804"/>
      <c r="L17" s="641"/>
      <c r="M17" s="487"/>
      <c r="N17" s="653"/>
      <c r="O17" s="632"/>
      <c r="P17" s="640"/>
      <c r="Q17" s="654"/>
      <c r="R17" s="624"/>
      <c r="S17" s="803"/>
      <c r="T17" s="804"/>
      <c r="U17" s="804"/>
      <c r="V17" s="641"/>
      <c r="W17" s="632"/>
      <c r="X17" s="653"/>
      <c r="Y17" s="632"/>
      <c r="Z17" s="657"/>
      <c r="AA17" s="650"/>
      <c r="AB17" s="487"/>
      <c r="AC17" s="803"/>
      <c r="AD17" s="804"/>
      <c r="AE17" s="804"/>
      <c r="AF17" s="641"/>
      <c r="AG17" s="632"/>
      <c r="AH17" s="653"/>
      <c r="AI17" s="632"/>
      <c r="AJ17" s="649"/>
      <c r="AK17" s="650"/>
      <c r="AL17" s="487"/>
      <c r="AM17" s="803"/>
      <c r="AN17" s="804"/>
      <c r="AO17" s="804"/>
      <c r="AP17" s="641"/>
      <c r="AQ17" s="428"/>
      <c r="AR17" s="422"/>
      <c r="AS17" s="417"/>
    </row>
    <row r="18" spans="1:45" ht="15" customHeight="1">
      <c r="A18" s="90"/>
      <c r="B18" s="435"/>
      <c r="C18" s="454"/>
      <c r="D18" s="635"/>
      <c r="E18" s="487"/>
      <c r="F18" s="642"/>
      <c r="G18" s="643"/>
      <c r="H18" s="629"/>
      <c r="I18" s="805"/>
      <c r="J18" s="639"/>
      <c r="K18" s="639"/>
      <c r="L18" s="643"/>
      <c r="M18" s="487"/>
      <c r="N18" s="635"/>
      <c r="O18" s="487"/>
      <c r="P18" s="642"/>
      <c r="Q18" s="643"/>
      <c r="R18" s="624"/>
      <c r="S18" s="805"/>
      <c r="T18" s="639"/>
      <c r="U18" s="639"/>
      <c r="V18" s="643"/>
      <c r="W18" s="487"/>
      <c r="X18" s="635"/>
      <c r="Y18" s="487"/>
      <c r="Z18" s="648"/>
      <c r="AA18" s="650"/>
      <c r="AB18" s="487"/>
      <c r="AC18" s="805"/>
      <c r="AD18" s="639"/>
      <c r="AE18" s="639"/>
      <c r="AF18" s="643"/>
      <c r="AG18" s="487"/>
      <c r="AH18" s="635"/>
      <c r="AI18" s="487"/>
      <c r="AJ18" s="649"/>
      <c r="AK18" s="650"/>
      <c r="AL18" s="487"/>
      <c r="AM18" s="805"/>
      <c r="AN18" s="639"/>
      <c r="AO18" s="639"/>
      <c r="AP18" s="660"/>
      <c r="AQ18" s="428"/>
      <c r="AR18" s="422"/>
      <c r="AS18" s="417"/>
    </row>
    <row r="19" spans="1:45" ht="15" customHeight="1" thickBot="1">
      <c r="A19" s="85"/>
      <c r="B19" s="435"/>
      <c r="C19" s="454"/>
      <c r="D19" s="635"/>
      <c r="E19" s="487"/>
      <c r="F19" s="642"/>
      <c r="G19" s="643"/>
      <c r="H19" s="629"/>
      <c r="I19" s="805"/>
      <c r="J19" s="639"/>
      <c r="K19" s="639"/>
      <c r="L19" s="643"/>
      <c r="M19" s="487"/>
      <c r="N19" s="635"/>
      <c r="O19" s="487"/>
      <c r="P19" s="642"/>
      <c r="Q19" s="643"/>
      <c r="R19" s="624"/>
      <c r="S19" s="805"/>
      <c r="T19" s="639"/>
      <c r="U19" s="639"/>
      <c r="V19" s="643"/>
      <c r="W19" s="487"/>
      <c r="X19" s="635"/>
      <c r="Y19" s="487"/>
      <c r="Z19" s="648"/>
      <c r="AA19" s="650"/>
      <c r="AB19" s="487"/>
      <c r="AC19" s="805"/>
      <c r="AD19" s="639"/>
      <c r="AE19" s="639"/>
      <c r="AF19" s="643"/>
      <c r="AG19" s="487"/>
      <c r="AH19" s="635"/>
      <c r="AI19" s="487"/>
      <c r="AJ19" s="649"/>
      <c r="AK19" s="650"/>
      <c r="AL19" s="487"/>
      <c r="AM19" s="805"/>
      <c r="AN19" s="639"/>
      <c r="AO19" s="639"/>
      <c r="AP19" s="660"/>
      <c r="AQ19" s="428"/>
      <c r="AR19" s="422"/>
      <c r="AS19" s="417"/>
    </row>
    <row r="20" spans="1:45" ht="15" customHeight="1">
      <c r="A20" s="80">
        <v>0.85</v>
      </c>
      <c r="B20" s="435"/>
      <c r="C20" s="454"/>
      <c r="D20" s="635"/>
      <c r="E20" s="487"/>
      <c r="F20" s="642"/>
      <c r="G20" s="643"/>
      <c r="H20" s="629"/>
      <c r="I20" s="805"/>
      <c r="J20" s="639"/>
      <c r="K20" s="639"/>
      <c r="L20" s="643"/>
      <c r="M20" s="487"/>
      <c r="N20" s="635"/>
      <c r="O20" s="487"/>
      <c r="P20" s="642"/>
      <c r="Q20" s="643"/>
      <c r="R20" s="624"/>
      <c r="S20" s="805"/>
      <c r="T20" s="639"/>
      <c r="U20" s="639"/>
      <c r="V20" s="643"/>
      <c r="W20" s="487"/>
      <c r="X20" s="635"/>
      <c r="Y20" s="487"/>
      <c r="Z20" s="648"/>
      <c r="AA20" s="650"/>
      <c r="AB20" s="487"/>
      <c r="AC20" s="805"/>
      <c r="AD20" s="639"/>
      <c r="AE20" s="639"/>
      <c r="AF20" s="643"/>
      <c r="AG20" s="487"/>
      <c r="AH20" s="635"/>
      <c r="AI20" s="487"/>
      <c r="AJ20" s="649"/>
      <c r="AK20" s="650"/>
      <c r="AL20" s="487"/>
      <c r="AM20" s="805"/>
      <c r="AN20" s="639"/>
      <c r="AO20" s="639"/>
      <c r="AP20" s="660"/>
      <c r="AQ20" s="428"/>
      <c r="AR20" s="422"/>
      <c r="AS20" s="417"/>
    </row>
    <row r="21" spans="1:45" ht="15" customHeight="1">
      <c r="A21" s="90"/>
      <c r="B21" s="435"/>
      <c r="C21" s="454"/>
      <c r="D21" s="635"/>
      <c r="E21" s="487"/>
      <c r="F21" s="642"/>
      <c r="G21" s="643"/>
      <c r="H21" s="629"/>
      <c r="I21" s="805"/>
      <c r="J21" s="639"/>
      <c r="K21" s="639"/>
      <c r="L21" s="643"/>
      <c r="M21" s="487"/>
      <c r="N21" s="635"/>
      <c r="O21" s="487"/>
      <c r="P21" s="642"/>
      <c r="Q21" s="643"/>
      <c r="R21" s="624"/>
      <c r="S21" s="805"/>
      <c r="T21" s="639"/>
      <c r="U21" s="639"/>
      <c r="V21" s="643"/>
      <c r="W21" s="487"/>
      <c r="X21" s="635"/>
      <c r="Y21" s="487"/>
      <c r="Z21" s="648"/>
      <c r="AA21" s="650"/>
      <c r="AB21" s="487"/>
      <c r="AC21" s="805"/>
      <c r="AD21" s="639"/>
      <c r="AE21" s="639"/>
      <c r="AF21" s="643"/>
      <c r="AG21" s="487"/>
      <c r="AH21" s="635"/>
      <c r="AI21" s="487"/>
      <c r="AJ21" s="649"/>
      <c r="AK21" s="650"/>
      <c r="AL21" s="487"/>
      <c r="AM21" s="805"/>
      <c r="AN21" s="639"/>
      <c r="AO21" s="639"/>
      <c r="AP21" s="660"/>
      <c r="AQ21" s="428"/>
      <c r="AR21" s="422"/>
      <c r="AS21" s="417"/>
    </row>
    <row r="22" spans="1:45" ht="15" customHeight="1" thickBot="1">
      <c r="A22" s="85"/>
      <c r="B22" s="435"/>
      <c r="C22" s="454"/>
      <c r="D22" s="635"/>
      <c r="E22" s="487"/>
      <c r="F22" s="642"/>
      <c r="G22" s="643"/>
      <c r="H22" s="629"/>
      <c r="I22" s="805"/>
      <c r="J22" s="639"/>
      <c r="K22" s="639"/>
      <c r="L22" s="643"/>
      <c r="M22" s="487"/>
      <c r="N22" s="635"/>
      <c r="O22" s="487"/>
      <c r="P22" s="642"/>
      <c r="Q22" s="643"/>
      <c r="R22" s="624"/>
      <c r="S22" s="805"/>
      <c r="T22" s="639"/>
      <c r="U22" s="639"/>
      <c r="V22" s="643"/>
      <c r="W22" s="487"/>
      <c r="X22" s="635"/>
      <c r="Y22" s="487"/>
      <c r="Z22" s="648"/>
      <c r="AA22" s="650"/>
      <c r="AB22" s="487"/>
      <c r="AC22" s="805"/>
      <c r="AD22" s="639"/>
      <c r="AE22" s="639"/>
      <c r="AF22" s="643"/>
      <c r="AG22" s="487"/>
      <c r="AH22" s="635"/>
      <c r="AI22" s="487"/>
      <c r="AJ22" s="649"/>
      <c r="AK22" s="650"/>
      <c r="AL22" s="487"/>
      <c r="AM22" s="805"/>
      <c r="AN22" s="639"/>
      <c r="AO22" s="639"/>
      <c r="AP22" s="660"/>
      <c r="AQ22" s="428"/>
      <c r="AR22" s="422"/>
      <c r="AS22" s="417"/>
    </row>
    <row r="23" spans="1:45" ht="15" customHeight="1">
      <c r="A23" s="80">
        <v>0.7</v>
      </c>
      <c r="B23" s="435"/>
      <c r="C23" s="454"/>
      <c r="D23" s="635"/>
      <c r="E23" s="487"/>
      <c r="F23" s="642"/>
      <c r="G23" s="643"/>
      <c r="H23" s="629"/>
      <c r="I23" s="805"/>
      <c r="J23" s="639"/>
      <c r="K23" s="639"/>
      <c r="L23" s="643"/>
      <c r="M23" s="487"/>
      <c r="N23" s="635"/>
      <c r="O23" s="487"/>
      <c r="P23" s="642"/>
      <c r="Q23" s="643"/>
      <c r="R23" s="624"/>
      <c r="S23" s="805"/>
      <c r="T23" s="639"/>
      <c r="U23" s="639"/>
      <c r="V23" s="643"/>
      <c r="W23" s="487"/>
      <c r="X23" s="635"/>
      <c r="Y23" s="487"/>
      <c r="Z23" s="648"/>
      <c r="AA23" s="650"/>
      <c r="AB23" s="487"/>
      <c r="AC23" s="805"/>
      <c r="AD23" s="639"/>
      <c r="AE23" s="639"/>
      <c r="AF23" s="643"/>
      <c r="AG23" s="487"/>
      <c r="AH23" s="635"/>
      <c r="AI23" s="487"/>
      <c r="AJ23" s="649"/>
      <c r="AK23" s="650"/>
      <c r="AL23" s="487"/>
      <c r="AM23" s="805"/>
      <c r="AN23" s="639"/>
      <c r="AO23" s="639"/>
      <c r="AP23" s="660"/>
      <c r="AQ23" s="428"/>
      <c r="AR23" s="422"/>
      <c r="AS23" s="417"/>
    </row>
    <row r="24" spans="1:45" ht="15" customHeight="1" thickBot="1">
      <c r="A24" s="85"/>
      <c r="B24" s="436"/>
      <c r="C24" s="455"/>
      <c r="D24" s="637"/>
      <c r="E24" s="627"/>
      <c r="F24" s="644"/>
      <c r="G24" s="645"/>
      <c r="H24" s="630"/>
      <c r="I24" s="805"/>
      <c r="J24" s="639"/>
      <c r="K24" s="639"/>
      <c r="L24" s="643"/>
      <c r="M24" s="487"/>
      <c r="N24" s="635"/>
      <c r="O24" s="627"/>
      <c r="P24" s="642"/>
      <c r="Q24" s="643"/>
      <c r="R24" s="627"/>
      <c r="S24" s="805"/>
      <c r="T24" s="639"/>
      <c r="U24" s="639"/>
      <c r="V24" s="643"/>
      <c r="W24" s="487"/>
      <c r="X24" s="635"/>
      <c r="Y24" s="627"/>
      <c r="Z24" s="648"/>
      <c r="AA24" s="650"/>
      <c r="AB24" s="627"/>
      <c r="AC24" s="805"/>
      <c r="AD24" s="639"/>
      <c r="AE24" s="639"/>
      <c r="AF24" s="643"/>
      <c r="AG24" s="487"/>
      <c r="AH24" s="637"/>
      <c r="AI24" s="627"/>
      <c r="AJ24" s="649"/>
      <c r="AK24" s="650"/>
      <c r="AL24" s="627"/>
      <c r="AM24" s="805"/>
      <c r="AN24" s="639"/>
      <c r="AO24" s="639"/>
      <c r="AP24" s="660"/>
      <c r="AQ24" s="633"/>
      <c r="AR24" s="434"/>
      <c r="AS24" s="418"/>
    </row>
    <row r="25" spans="1:45" ht="15" customHeight="1">
      <c r="A25" s="80">
        <v>0.6</v>
      </c>
      <c r="B25" s="640"/>
      <c r="C25" s="638"/>
      <c r="D25" s="638"/>
      <c r="E25" s="638"/>
      <c r="F25" s="638"/>
      <c r="G25" s="638"/>
      <c r="H25" s="638"/>
      <c r="I25" s="638"/>
      <c r="J25" s="638"/>
      <c r="K25" s="651"/>
      <c r="L25" s="652"/>
      <c r="M25" s="487"/>
      <c r="N25" s="652"/>
      <c r="O25" s="652"/>
      <c r="P25" s="652"/>
      <c r="Q25" s="655"/>
      <c r="R25" s="663"/>
      <c r="S25" s="642"/>
      <c r="T25" s="639"/>
      <c r="U25" s="639"/>
      <c r="V25" s="806"/>
      <c r="W25" s="487"/>
      <c r="X25" s="652"/>
      <c r="Y25" s="652"/>
      <c r="Z25" s="655"/>
      <c r="AA25" s="658"/>
      <c r="AB25" s="651"/>
      <c r="AC25" s="642"/>
      <c r="AD25" s="639"/>
      <c r="AE25" s="639"/>
      <c r="AF25" s="806"/>
      <c r="AG25" s="487"/>
      <c r="AH25" s="652"/>
      <c r="AI25" s="664"/>
      <c r="AJ25" s="659"/>
      <c r="AK25" s="651"/>
      <c r="AL25" s="652"/>
      <c r="AM25" s="810"/>
      <c r="AN25" s="811"/>
      <c r="AO25" s="811"/>
      <c r="AP25" s="812"/>
      <c r="AQ25" s="661"/>
      <c r="AR25" s="661"/>
      <c r="AS25" s="665"/>
    </row>
    <row r="26" spans="1:45" ht="15" customHeight="1">
      <c r="A26" s="90"/>
      <c r="B26" s="642"/>
      <c r="C26" s="639"/>
      <c r="D26" s="639"/>
      <c r="E26" s="639"/>
      <c r="F26" s="639"/>
      <c r="G26" s="639"/>
      <c r="H26" s="639"/>
      <c r="I26" s="639"/>
      <c r="J26" s="666"/>
      <c r="K26" s="667"/>
      <c r="L26" s="656"/>
      <c r="M26" s="487"/>
      <c r="N26" s="656"/>
      <c r="O26" s="656"/>
      <c r="P26" s="656"/>
      <c r="Q26" s="668"/>
      <c r="R26" s="669"/>
      <c r="S26" s="642"/>
      <c r="T26" s="639"/>
      <c r="U26" s="639"/>
      <c r="V26" s="806"/>
      <c r="W26" s="487"/>
      <c r="X26" s="656"/>
      <c r="Y26" s="656"/>
      <c r="Z26" s="668"/>
      <c r="AA26" s="669"/>
      <c r="AB26" s="667"/>
      <c r="AC26" s="642"/>
      <c r="AD26" s="639"/>
      <c r="AE26" s="639"/>
      <c r="AF26" s="806"/>
      <c r="AG26" s="487"/>
      <c r="AH26" s="656"/>
      <c r="AI26" s="668"/>
      <c r="AJ26" s="669"/>
      <c r="AK26" s="667"/>
      <c r="AL26" s="656"/>
      <c r="AM26" s="813"/>
      <c r="AN26" s="814"/>
      <c r="AO26" s="815"/>
      <c r="AP26" s="816"/>
      <c r="AQ26" s="662"/>
      <c r="AR26" s="662"/>
      <c r="AS26" s="670"/>
    </row>
    <row r="27" spans="1:45" ht="15" customHeight="1" thickBot="1">
      <c r="A27" s="85"/>
      <c r="B27" s="642"/>
      <c r="C27" s="639"/>
      <c r="D27" s="639"/>
      <c r="E27" s="639"/>
      <c r="F27" s="639"/>
      <c r="G27" s="639"/>
      <c r="H27" s="639"/>
      <c r="I27" s="639"/>
      <c r="J27" s="639"/>
      <c r="K27" s="667"/>
      <c r="L27" s="656"/>
      <c r="M27" s="627"/>
      <c r="N27" s="656"/>
      <c r="O27" s="671"/>
      <c r="P27" s="656"/>
      <c r="Q27" s="668"/>
      <c r="R27" s="672"/>
      <c r="S27" s="807"/>
      <c r="T27" s="808"/>
      <c r="U27" s="808"/>
      <c r="V27" s="809"/>
      <c r="W27" s="627"/>
      <c r="X27" s="656"/>
      <c r="Y27" s="656"/>
      <c r="Z27" s="668"/>
      <c r="AA27" s="672"/>
      <c r="AB27" s="667"/>
      <c r="AC27" s="807"/>
      <c r="AD27" s="808"/>
      <c r="AE27" s="808"/>
      <c r="AF27" s="809"/>
      <c r="AG27" s="627"/>
      <c r="AH27" s="656"/>
      <c r="AI27" s="668"/>
      <c r="AJ27" s="672"/>
      <c r="AK27" s="667"/>
      <c r="AL27" s="656"/>
      <c r="AM27" s="662"/>
      <c r="AN27" s="662"/>
      <c r="AO27" s="662"/>
      <c r="AP27" s="662"/>
      <c r="AQ27" s="662"/>
      <c r="AR27" s="662"/>
      <c r="AS27" s="670"/>
    </row>
    <row r="28" spans="1:45" ht="15" customHeight="1">
      <c r="A28" s="90" t="s">
        <v>64</v>
      </c>
      <c r="B28" s="642"/>
      <c r="C28" s="639"/>
      <c r="D28" s="639"/>
      <c r="E28" s="639"/>
      <c r="F28" s="639"/>
      <c r="G28" s="639"/>
      <c r="H28" s="639"/>
      <c r="I28" s="639"/>
      <c r="J28" s="639"/>
      <c r="K28" s="667"/>
      <c r="L28" s="656"/>
      <c r="M28" s="656"/>
      <c r="N28" s="668"/>
      <c r="O28" s="673"/>
      <c r="P28" s="667"/>
      <c r="Q28" s="656"/>
      <c r="R28" s="652"/>
      <c r="S28" s="656"/>
      <c r="T28" s="656"/>
      <c r="U28" s="656"/>
      <c r="V28" s="656"/>
      <c r="W28" s="656"/>
      <c r="X28" s="656"/>
      <c r="Y28" s="656"/>
      <c r="Z28" s="656"/>
      <c r="AA28" s="652"/>
      <c r="AB28" s="656"/>
      <c r="AC28" s="656"/>
      <c r="AD28" s="656"/>
      <c r="AE28" s="656"/>
      <c r="AF28" s="656"/>
      <c r="AG28" s="656"/>
      <c r="AH28" s="656"/>
      <c r="AI28" s="656"/>
      <c r="AJ28" s="652"/>
      <c r="AK28" s="656"/>
      <c r="AL28" s="656"/>
      <c r="AM28" s="662"/>
      <c r="AN28" s="662"/>
      <c r="AO28" s="662"/>
      <c r="AP28" s="662"/>
      <c r="AQ28" s="662"/>
      <c r="AR28" s="662"/>
      <c r="AS28" s="670"/>
    </row>
    <row r="29" spans="1:45" ht="15" customHeight="1" thickBot="1">
      <c r="A29" s="85"/>
      <c r="B29" s="674"/>
      <c r="C29" s="652"/>
      <c r="D29" s="652"/>
      <c r="E29" s="652"/>
      <c r="F29" s="652"/>
      <c r="G29" s="652"/>
      <c r="H29" s="652"/>
      <c r="I29" s="652"/>
      <c r="J29" s="652"/>
      <c r="K29" s="656"/>
      <c r="L29" s="656"/>
      <c r="M29" s="656"/>
      <c r="N29" s="656"/>
      <c r="O29" s="652"/>
      <c r="P29" s="656"/>
      <c r="Q29" s="656"/>
      <c r="R29" s="656"/>
      <c r="S29" s="656"/>
      <c r="T29" s="656"/>
      <c r="U29" s="656"/>
      <c r="V29" s="656"/>
      <c r="W29" s="656"/>
      <c r="X29" s="656"/>
      <c r="Y29" s="656"/>
      <c r="Z29" s="656"/>
      <c r="AA29" s="656"/>
      <c r="AB29" s="656"/>
      <c r="AC29" s="656"/>
      <c r="AD29" s="656"/>
      <c r="AE29" s="656"/>
      <c r="AF29" s="662"/>
      <c r="AG29" s="662"/>
      <c r="AH29" s="662"/>
      <c r="AI29" s="662"/>
      <c r="AJ29" s="662"/>
      <c r="AK29" s="662"/>
      <c r="AL29" s="662"/>
      <c r="AM29" s="662"/>
      <c r="AN29" s="662"/>
      <c r="AO29" s="662"/>
      <c r="AP29" s="662"/>
      <c r="AQ29" s="662"/>
      <c r="AR29" s="662"/>
      <c r="AS29" s="670"/>
    </row>
    <row r="30" spans="1:45" ht="15" customHeight="1" thickBot="1">
      <c r="A30" s="85" t="s">
        <v>65</v>
      </c>
      <c r="B30" s="675"/>
      <c r="C30" s="676"/>
      <c r="D30" s="676"/>
      <c r="E30" s="676"/>
      <c r="F30" s="676"/>
      <c r="G30" s="676"/>
      <c r="H30" s="676"/>
      <c r="I30" s="676"/>
      <c r="J30" s="676"/>
      <c r="K30" s="676"/>
      <c r="L30" s="676"/>
      <c r="M30" s="676"/>
      <c r="N30" s="676"/>
      <c r="O30" s="676"/>
      <c r="P30" s="676"/>
      <c r="Q30" s="676"/>
      <c r="R30" s="676"/>
      <c r="S30" s="676"/>
      <c r="T30" s="676"/>
      <c r="U30" s="676"/>
      <c r="V30" s="676"/>
      <c r="W30" s="676"/>
      <c r="X30" s="676"/>
      <c r="Y30" s="676"/>
      <c r="Z30" s="676"/>
      <c r="AA30" s="676"/>
      <c r="AB30" s="676"/>
      <c r="AC30" s="676"/>
      <c r="AD30" s="676"/>
      <c r="AE30" s="676"/>
      <c r="AF30" s="677"/>
      <c r="AG30" s="677"/>
      <c r="AH30" s="677"/>
      <c r="AI30" s="677"/>
      <c r="AJ30" s="677"/>
      <c r="AK30" s="677"/>
      <c r="AL30" s="677"/>
      <c r="AM30" s="677"/>
      <c r="AN30" s="677"/>
      <c r="AO30" s="677"/>
      <c r="AP30" s="677"/>
      <c r="AQ30" s="677"/>
      <c r="AR30" s="677"/>
      <c r="AS30" s="678"/>
    </row>
    <row r="31" spans="1:45" ht="15" customHeight="1" thickBot="1">
      <c r="A31" s="95" t="s">
        <v>66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8"/>
    </row>
    <row r="32" spans="1:45" ht="15" customHeight="1" thickBot="1">
      <c r="A32" s="95" t="s">
        <v>67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8"/>
    </row>
    <row r="33" spans="1:45" ht="15" customHeight="1" thickBot="1">
      <c r="A33" s="95" t="s">
        <v>68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8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FF"/>
  </sheetPr>
  <dimension ref="A1:AS32"/>
  <sheetViews>
    <sheetView topLeftCell="A7" workbookViewId="0">
      <selection activeCell="AS3" sqref="AS3"/>
    </sheetView>
  </sheetViews>
  <sheetFormatPr baseColWidth="10" defaultColWidth="2.7109375" defaultRowHeight="15" customHeight="1"/>
  <cols>
    <col min="1" max="1" width="8.5703125" style="43" customWidth="1"/>
    <col min="2" max="31" width="2.7109375" style="43"/>
  </cols>
  <sheetData>
    <row r="1" spans="1:45" ht="15" customHeight="1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6"/>
      <c r="Y1"/>
      <c r="Z1"/>
      <c r="AA1"/>
      <c r="AB1"/>
      <c r="AC1"/>
      <c r="AD1"/>
      <c r="AE1"/>
    </row>
    <row r="2" spans="1:45" s="100" customFormat="1" ht="15" customHeight="1">
      <c r="A2" s="47"/>
      <c r="B2" s="48" t="s">
        <v>60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50"/>
      <c r="Y2" s="99"/>
      <c r="Z2" s="99"/>
      <c r="AA2" s="99"/>
      <c r="AB2" s="99"/>
      <c r="AC2" s="99"/>
      <c r="AD2" s="99"/>
      <c r="AE2" s="99"/>
    </row>
    <row r="3" spans="1:45" ht="15" customHeight="1" thickBot="1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3"/>
      <c r="Y3"/>
      <c r="Z3"/>
      <c r="AA3"/>
      <c r="AB3" s="280"/>
      <c r="AC3"/>
      <c r="AD3"/>
      <c r="AE3"/>
    </row>
    <row r="4" spans="1:45" ht="15" customHeigh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45" ht="15" customHeight="1" thickBot="1">
      <c r="A5"/>
      <c r="B5"/>
      <c r="C5"/>
      <c r="D5"/>
      <c r="E5"/>
      <c r="F5"/>
      <c r="G5"/>
      <c r="H5"/>
      <c r="I5" s="54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45" ht="15" customHeight="1" thickBot="1">
      <c r="A6"/>
      <c r="B6" s="763" t="s">
        <v>61</v>
      </c>
      <c r="C6" s="764"/>
      <c r="D6" s="764"/>
      <c r="E6" s="764"/>
      <c r="F6" s="764"/>
      <c r="G6" s="764"/>
      <c r="H6" s="764"/>
      <c r="I6" s="764"/>
      <c r="J6" s="764"/>
      <c r="K6" s="764"/>
      <c r="L6" s="764"/>
      <c r="M6" s="764"/>
      <c r="N6" s="764"/>
      <c r="O6" s="764"/>
      <c r="P6" s="764"/>
      <c r="Q6" s="764"/>
      <c r="R6" s="764"/>
      <c r="S6" s="764"/>
      <c r="T6" s="764"/>
      <c r="U6" s="764"/>
      <c r="V6" s="764"/>
      <c r="W6" s="764"/>
      <c r="X6" s="764"/>
      <c r="Y6" s="764"/>
      <c r="Z6" s="764"/>
      <c r="AA6"/>
      <c r="AB6"/>
      <c r="AC6"/>
      <c r="AD6"/>
      <c r="AE6"/>
      <c r="AI6" s="405" t="s">
        <v>240</v>
      </c>
      <c r="AJ6" s="97"/>
      <c r="AK6" s="97"/>
      <c r="AL6" s="97"/>
      <c r="AM6" s="97"/>
      <c r="AN6" s="97"/>
      <c r="AO6" s="97"/>
      <c r="AP6" s="97"/>
      <c r="AQ6" s="98"/>
    </row>
    <row r="7" spans="1:45" ht="15" customHeight="1" thickBot="1">
      <c r="A7"/>
      <c r="B7" s="54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45" ht="15" customHeight="1" thickTop="1" thickBot="1">
      <c r="A8" s="55" t="s">
        <v>62</v>
      </c>
      <c r="B8" s="56"/>
      <c r="C8" s="57"/>
      <c r="D8" s="57"/>
      <c r="E8" s="57"/>
      <c r="F8" s="56" t="s">
        <v>175</v>
      </c>
      <c r="G8" s="57"/>
      <c r="H8" s="57"/>
      <c r="I8" s="57"/>
      <c r="J8" s="57"/>
      <c r="K8" s="58"/>
      <c r="L8" s="59"/>
      <c r="M8"/>
      <c r="N8"/>
      <c r="O8" s="60" t="s">
        <v>69</v>
      </c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2"/>
      <c r="AQ8" s="68"/>
      <c r="AR8" s="68"/>
      <c r="AS8" s="68"/>
    </row>
    <row r="9" spans="1:45" ht="15" customHeight="1" thickTop="1" thickBot="1">
      <c r="A9" s="71"/>
      <c r="B9" s="72"/>
      <c r="C9" s="72"/>
      <c r="D9" s="72"/>
      <c r="E9" s="72"/>
      <c r="F9" s="73" t="s">
        <v>180</v>
      </c>
      <c r="G9" s="72"/>
      <c r="H9" s="72"/>
      <c r="I9" s="72"/>
      <c r="J9" s="72"/>
      <c r="K9" s="73" t="s">
        <v>179</v>
      </c>
      <c r="L9" s="74"/>
      <c r="M9"/>
      <c r="N9"/>
      <c r="O9" s="66"/>
      <c r="P9" s="70">
        <v>1</v>
      </c>
      <c r="Q9" s="64"/>
      <c r="R9" s="63" t="s">
        <v>71</v>
      </c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9"/>
      <c r="AQ9" s="68"/>
      <c r="AR9" s="68"/>
      <c r="AS9" s="68"/>
    </row>
    <row r="10" spans="1:45" ht="15" customHeight="1" thickTop="1" thickBot="1">
      <c r="A10"/>
      <c r="B10" s="54"/>
      <c r="C10"/>
      <c r="D10"/>
      <c r="E10"/>
      <c r="F10"/>
      <c r="G10"/>
      <c r="H10"/>
      <c r="I10"/>
      <c r="J10"/>
      <c r="K10"/>
      <c r="L10"/>
      <c r="M10"/>
      <c r="N10"/>
      <c r="O10" s="51"/>
      <c r="P10" s="52"/>
      <c r="Q10" s="52"/>
      <c r="R10" s="75" t="s">
        <v>72</v>
      </c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7"/>
      <c r="AQ10" s="68"/>
      <c r="AR10" s="68"/>
      <c r="AS10" s="68"/>
    </row>
    <row r="11" spans="1:45" ht="15" customHeight="1" thickBot="1">
      <c r="A11"/>
      <c r="B11" s="54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45" ht="15" customHeight="1">
      <c r="A12" s="78" t="s">
        <v>73</v>
      </c>
      <c r="B12" s="78">
        <v>1</v>
      </c>
      <c r="C12" s="78">
        <v>2</v>
      </c>
      <c r="D12" s="78">
        <v>3</v>
      </c>
      <c r="E12" s="78">
        <v>4</v>
      </c>
      <c r="F12" s="78">
        <v>5</v>
      </c>
      <c r="G12" s="78">
        <v>6</v>
      </c>
      <c r="H12" s="78">
        <v>7</v>
      </c>
      <c r="I12" s="78">
        <v>8</v>
      </c>
      <c r="J12" s="78">
        <v>9</v>
      </c>
      <c r="K12" s="78">
        <v>10</v>
      </c>
      <c r="L12" s="78">
        <v>11</v>
      </c>
      <c r="M12" s="78">
        <v>12</v>
      </c>
      <c r="N12" s="78">
        <v>13</v>
      </c>
      <c r="O12" s="78">
        <v>14</v>
      </c>
      <c r="P12" s="78">
        <v>15</v>
      </c>
      <c r="Q12" s="78">
        <v>16</v>
      </c>
      <c r="R12" s="78">
        <v>17</v>
      </c>
      <c r="S12" s="78">
        <v>18</v>
      </c>
      <c r="T12" s="78">
        <v>19</v>
      </c>
      <c r="U12" s="78">
        <v>20</v>
      </c>
      <c r="V12" s="78">
        <v>21</v>
      </c>
      <c r="W12" s="78">
        <v>22</v>
      </c>
      <c r="X12" s="78">
        <v>23</v>
      </c>
      <c r="Y12" s="78">
        <v>24</v>
      </c>
      <c r="Z12" s="78">
        <v>25</v>
      </c>
      <c r="AA12" s="78">
        <v>26</v>
      </c>
      <c r="AB12" s="78">
        <v>27</v>
      </c>
      <c r="AC12" s="78">
        <v>28</v>
      </c>
      <c r="AD12" s="78">
        <v>29</v>
      </c>
      <c r="AE12" s="78">
        <v>30</v>
      </c>
      <c r="AF12" s="79">
        <v>31</v>
      </c>
      <c r="AG12" s="79">
        <v>32</v>
      </c>
      <c r="AH12" s="79">
        <v>33</v>
      </c>
      <c r="AI12" s="79">
        <v>34</v>
      </c>
      <c r="AJ12" s="79">
        <v>35</v>
      </c>
      <c r="AK12" s="79">
        <v>36</v>
      </c>
      <c r="AL12" s="79">
        <v>37</v>
      </c>
      <c r="AM12" s="79">
        <v>38</v>
      </c>
      <c r="AN12" s="79">
        <v>39</v>
      </c>
      <c r="AO12" s="79">
        <v>40</v>
      </c>
      <c r="AP12" s="79">
        <v>41</v>
      </c>
      <c r="AQ12" s="79">
        <v>42</v>
      </c>
      <c r="AR12" s="79">
        <v>43</v>
      </c>
      <c r="AS12" s="79">
        <v>44</v>
      </c>
    </row>
    <row r="13" spans="1:45" ht="7.5" customHeight="1" thickBot="1">
      <c r="A13" s="51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</row>
    <row r="14" spans="1:45" ht="15" customHeight="1">
      <c r="A14" s="80">
        <v>1.1000000000000001</v>
      </c>
      <c r="B14" s="81"/>
      <c r="C14" s="82"/>
      <c r="D14" s="82"/>
      <c r="E14" s="82"/>
      <c r="F14" s="82"/>
      <c r="G14" s="82"/>
      <c r="H14" s="82"/>
      <c r="I14" s="345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Y14" s="346"/>
      <c r="Z14" s="346"/>
      <c r="AA14" s="346"/>
      <c r="AB14" s="346"/>
      <c r="AC14" s="346"/>
      <c r="AD14" s="346"/>
      <c r="AE14" s="346"/>
      <c r="AF14" s="347"/>
      <c r="AG14" s="347"/>
      <c r="AH14" s="347"/>
      <c r="AI14" s="347"/>
      <c r="AJ14" s="347"/>
      <c r="AK14" s="347"/>
      <c r="AL14" s="347"/>
      <c r="AM14" s="104"/>
      <c r="AN14" s="83"/>
      <c r="AO14" s="83"/>
      <c r="AP14" s="83"/>
      <c r="AQ14" s="83"/>
      <c r="AR14" s="83"/>
      <c r="AS14" s="84"/>
    </row>
    <row r="15" spans="1:45" ht="15" customHeight="1" thickBot="1">
      <c r="A15" s="85"/>
      <c r="B15" s="86"/>
      <c r="C15" s="87"/>
      <c r="D15" s="87"/>
      <c r="E15" s="87"/>
      <c r="F15" s="87"/>
      <c r="G15" s="87"/>
      <c r="H15" s="87"/>
      <c r="I15" s="136"/>
      <c r="J15" s="350"/>
      <c r="K15" s="350"/>
      <c r="L15" s="350"/>
      <c r="M15" s="350"/>
      <c r="N15" s="346"/>
      <c r="O15" s="346"/>
      <c r="P15" s="350"/>
      <c r="Q15" s="350"/>
      <c r="R15" s="350"/>
      <c r="S15" s="350"/>
      <c r="T15" s="350"/>
      <c r="U15" s="346"/>
      <c r="V15" s="350"/>
      <c r="W15" s="350"/>
      <c r="X15" s="350"/>
      <c r="Y15" s="350"/>
      <c r="Z15" s="350"/>
      <c r="AA15" s="350"/>
      <c r="AB15" s="350"/>
      <c r="AC15" s="350"/>
      <c r="AD15" s="350"/>
      <c r="AE15" s="350"/>
      <c r="AF15" s="353"/>
      <c r="AG15" s="353"/>
      <c r="AH15" s="353"/>
      <c r="AI15" s="353"/>
      <c r="AJ15" s="353"/>
      <c r="AK15" s="353"/>
      <c r="AL15" s="353"/>
      <c r="AM15" s="354"/>
      <c r="AN15" s="325"/>
      <c r="AO15" s="325"/>
      <c r="AP15" s="325"/>
      <c r="AQ15" s="325"/>
      <c r="AR15" s="88"/>
      <c r="AS15" s="89"/>
    </row>
    <row r="16" spans="1:45" ht="15" customHeight="1">
      <c r="A16" s="80">
        <v>1</v>
      </c>
      <c r="B16" s="86"/>
      <c r="C16" s="87"/>
      <c r="D16" s="87"/>
      <c r="E16" s="87"/>
      <c r="F16" s="87"/>
      <c r="G16" s="87"/>
      <c r="H16" s="87"/>
      <c r="I16" s="136"/>
      <c r="J16" s="372"/>
      <c r="K16" s="373"/>
      <c r="L16" s="373"/>
      <c r="M16" s="374"/>
      <c r="N16" s="348"/>
      <c r="O16" s="352"/>
      <c r="P16" s="372"/>
      <c r="Q16" s="373"/>
      <c r="R16" s="373"/>
      <c r="S16" s="374"/>
      <c r="T16" s="322"/>
      <c r="U16" s="352"/>
      <c r="V16" s="372"/>
      <c r="W16" s="373"/>
      <c r="X16" s="373"/>
      <c r="Y16" s="374"/>
      <c r="Z16" s="322"/>
      <c r="AA16" s="352"/>
      <c r="AB16" s="372"/>
      <c r="AC16" s="373"/>
      <c r="AD16" s="373"/>
      <c r="AE16" s="374"/>
      <c r="AF16" s="322"/>
      <c r="AG16" s="351"/>
      <c r="AH16" s="372"/>
      <c r="AI16" s="376"/>
      <c r="AJ16" s="376"/>
      <c r="AK16" s="397"/>
      <c r="AL16" s="322"/>
      <c r="AM16" s="352"/>
      <c r="AN16" s="372"/>
      <c r="AO16" s="373"/>
      <c r="AP16" s="376"/>
      <c r="AQ16" s="397"/>
      <c r="AR16" s="108"/>
      <c r="AS16" s="89"/>
    </row>
    <row r="17" spans="1:45" ht="15" customHeight="1">
      <c r="A17" s="90"/>
      <c r="B17" s="86"/>
      <c r="C17" s="87"/>
      <c r="D17" s="87"/>
      <c r="E17" s="87"/>
      <c r="F17" s="87"/>
      <c r="G17" s="87"/>
      <c r="H17" s="87"/>
      <c r="I17" s="136"/>
      <c r="J17" s="365"/>
      <c r="K17" s="361"/>
      <c r="L17" s="361"/>
      <c r="M17" s="375"/>
      <c r="N17" s="348"/>
      <c r="O17" s="352"/>
      <c r="P17" s="365"/>
      <c r="Q17" s="361"/>
      <c r="R17" s="361"/>
      <c r="S17" s="375"/>
      <c r="T17" s="322"/>
      <c r="U17" s="352"/>
      <c r="V17" s="365"/>
      <c r="W17" s="361"/>
      <c r="X17" s="361"/>
      <c r="Y17" s="375"/>
      <c r="Z17" s="322"/>
      <c r="AA17" s="352"/>
      <c r="AB17" s="365"/>
      <c r="AC17" s="361"/>
      <c r="AD17" s="361"/>
      <c r="AE17" s="375"/>
      <c r="AF17" s="322"/>
      <c r="AG17" s="351"/>
      <c r="AH17" s="365"/>
      <c r="AI17" s="363"/>
      <c r="AJ17" s="363"/>
      <c r="AK17" s="367"/>
      <c r="AL17" s="322"/>
      <c r="AM17" s="352"/>
      <c r="AN17" s="365"/>
      <c r="AO17" s="361"/>
      <c r="AP17" s="363"/>
      <c r="AQ17" s="367"/>
      <c r="AR17" s="108"/>
      <c r="AS17" s="89"/>
    </row>
    <row r="18" spans="1:45" ht="15" customHeight="1" thickBot="1">
      <c r="A18" s="85"/>
      <c r="B18" s="86"/>
      <c r="C18" s="87"/>
      <c r="D18" s="87"/>
      <c r="E18" s="87"/>
      <c r="F18" s="87"/>
      <c r="G18" s="87"/>
      <c r="H18" s="87"/>
      <c r="I18" s="136"/>
      <c r="J18" s="365"/>
      <c r="K18" s="361"/>
      <c r="L18" s="361"/>
      <c r="M18" s="375"/>
      <c r="N18" s="348"/>
      <c r="O18" s="352"/>
      <c r="P18" s="365"/>
      <c r="Q18" s="361"/>
      <c r="R18" s="361"/>
      <c r="S18" s="375"/>
      <c r="T18" s="322"/>
      <c r="U18" s="352"/>
      <c r="V18" s="365"/>
      <c r="W18" s="361"/>
      <c r="X18" s="361"/>
      <c r="Y18" s="375"/>
      <c r="Z18" s="322"/>
      <c r="AA18" s="352"/>
      <c r="AB18" s="365"/>
      <c r="AC18" s="361"/>
      <c r="AD18" s="361"/>
      <c r="AE18" s="375"/>
      <c r="AF18" s="322"/>
      <c r="AG18" s="351"/>
      <c r="AH18" s="365"/>
      <c r="AI18" s="363"/>
      <c r="AJ18" s="363"/>
      <c r="AK18" s="367"/>
      <c r="AL18" s="322"/>
      <c r="AM18" s="352"/>
      <c r="AN18" s="365"/>
      <c r="AO18" s="361"/>
      <c r="AP18" s="363"/>
      <c r="AQ18" s="367"/>
      <c r="AR18" s="108"/>
      <c r="AS18" s="89"/>
    </row>
    <row r="19" spans="1:45" ht="15" customHeight="1">
      <c r="A19" s="80">
        <v>0.85</v>
      </c>
      <c r="B19" s="86"/>
      <c r="C19" s="87"/>
      <c r="D19" s="87"/>
      <c r="E19" s="87"/>
      <c r="F19" s="87"/>
      <c r="G19" s="87"/>
      <c r="H19" s="87"/>
      <c r="I19" s="136"/>
      <c r="J19" s="365"/>
      <c r="K19" s="361"/>
      <c r="L19" s="361"/>
      <c r="M19" s="375"/>
      <c r="N19" s="348"/>
      <c r="O19" s="352"/>
      <c r="P19" s="365"/>
      <c r="Q19" s="361"/>
      <c r="R19" s="361"/>
      <c r="S19" s="375"/>
      <c r="T19" s="322"/>
      <c r="U19" s="352"/>
      <c r="V19" s="365"/>
      <c r="W19" s="361"/>
      <c r="X19" s="361"/>
      <c r="Y19" s="375"/>
      <c r="Z19" s="322"/>
      <c r="AA19" s="352"/>
      <c r="AB19" s="365"/>
      <c r="AC19" s="361"/>
      <c r="AD19" s="361"/>
      <c r="AE19" s="375"/>
      <c r="AF19" s="322"/>
      <c r="AG19" s="351"/>
      <c r="AH19" s="365"/>
      <c r="AI19" s="363"/>
      <c r="AJ19" s="363"/>
      <c r="AK19" s="367"/>
      <c r="AL19" s="322"/>
      <c r="AM19" s="352"/>
      <c r="AN19" s="365"/>
      <c r="AO19" s="361"/>
      <c r="AP19" s="363"/>
      <c r="AQ19" s="367"/>
      <c r="AR19" s="108"/>
      <c r="AS19" s="89"/>
    </row>
    <row r="20" spans="1:45" ht="15" customHeight="1">
      <c r="A20" s="90"/>
      <c r="B20" s="86"/>
      <c r="C20" s="87"/>
      <c r="D20" s="87"/>
      <c r="E20" s="87"/>
      <c r="F20" s="87"/>
      <c r="G20" s="87"/>
      <c r="H20" s="87"/>
      <c r="I20" s="136"/>
      <c r="J20" s="365"/>
      <c r="K20" s="361"/>
      <c r="L20" s="361"/>
      <c r="M20" s="375"/>
      <c r="N20" s="348"/>
      <c r="O20" s="352"/>
      <c r="P20" s="365"/>
      <c r="Q20" s="361"/>
      <c r="R20" s="361"/>
      <c r="S20" s="375"/>
      <c r="T20" s="322"/>
      <c r="U20" s="352"/>
      <c r="V20" s="365"/>
      <c r="W20" s="361"/>
      <c r="X20" s="361"/>
      <c r="Y20" s="375"/>
      <c r="Z20" s="322"/>
      <c r="AA20" s="352"/>
      <c r="AB20" s="365"/>
      <c r="AC20" s="361"/>
      <c r="AD20" s="361"/>
      <c r="AE20" s="375"/>
      <c r="AF20" s="322"/>
      <c r="AG20" s="351"/>
      <c r="AH20" s="365"/>
      <c r="AI20" s="363"/>
      <c r="AJ20" s="363"/>
      <c r="AK20" s="367"/>
      <c r="AL20" s="322"/>
      <c r="AM20" s="352"/>
      <c r="AN20" s="365"/>
      <c r="AO20" s="361"/>
      <c r="AP20" s="363"/>
      <c r="AQ20" s="367"/>
      <c r="AR20" s="108"/>
      <c r="AS20" s="89"/>
    </row>
    <row r="21" spans="1:45" ht="15" customHeight="1" thickBot="1">
      <c r="A21" s="85"/>
      <c r="B21" s="86"/>
      <c r="C21" s="87"/>
      <c r="D21" s="87"/>
      <c r="E21" s="87"/>
      <c r="F21" s="87"/>
      <c r="G21" s="87"/>
      <c r="H21" s="151"/>
      <c r="I21" s="349"/>
      <c r="J21" s="365"/>
      <c r="K21" s="361"/>
      <c r="L21" s="361"/>
      <c r="M21" s="375"/>
      <c r="N21" s="348"/>
      <c r="O21" s="352"/>
      <c r="P21" s="365"/>
      <c r="Q21" s="361"/>
      <c r="R21" s="361"/>
      <c r="S21" s="375"/>
      <c r="T21" s="322"/>
      <c r="U21" s="352"/>
      <c r="V21" s="365"/>
      <c r="W21" s="361"/>
      <c r="X21" s="361"/>
      <c r="Y21" s="375"/>
      <c r="Z21" s="322"/>
      <c r="AA21" s="352"/>
      <c r="AB21" s="365"/>
      <c r="AC21" s="361"/>
      <c r="AD21" s="361"/>
      <c r="AE21" s="375"/>
      <c r="AF21" s="322"/>
      <c r="AG21" s="351"/>
      <c r="AH21" s="365"/>
      <c r="AI21" s="363"/>
      <c r="AJ21" s="363"/>
      <c r="AK21" s="367"/>
      <c r="AL21" s="322"/>
      <c r="AM21" s="352"/>
      <c r="AN21" s="365"/>
      <c r="AO21" s="361"/>
      <c r="AP21" s="363"/>
      <c r="AQ21" s="367"/>
      <c r="AR21" s="108"/>
      <c r="AS21" s="89"/>
    </row>
    <row r="22" spans="1:45" ht="15" customHeight="1">
      <c r="A22" s="80">
        <v>0.7</v>
      </c>
      <c r="B22" s="86"/>
      <c r="C22" s="87"/>
      <c r="D22" s="87"/>
      <c r="E22" s="87"/>
      <c r="F22" s="87"/>
      <c r="G22" s="87"/>
      <c r="H22" s="87"/>
      <c r="I22" s="105"/>
      <c r="J22" s="365"/>
      <c r="K22" s="361"/>
      <c r="L22" s="361"/>
      <c r="M22" s="375"/>
      <c r="N22" s="348"/>
      <c r="O22" s="352"/>
      <c r="P22" s="365"/>
      <c r="Q22" s="361"/>
      <c r="R22" s="361"/>
      <c r="S22" s="375"/>
      <c r="T22" s="322"/>
      <c r="U22" s="352"/>
      <c r="V22" s="365"/>
      <c r="W22" s="361"/>
      <c r="X22" s="361"/>
      <c r="Y22" s="375"/>
      <c r="Z22" s="322"/>
      <c r="AA22" s="352"/>
      <c r="AB22" s="365"/>
      <c r="AC22" s="361"/>
      <c r="AD22" s="361"/>
      <c r="AE22" s="375"/>
      <c r="AF22" s="322"/>
      <c r="AG22" s="351"/>
      <c r="AH22" s="365"/>
      <c r="AI22" s="363"/>
      <c r="AJ22" s="363"/>
      <c r="AK22" s="367"/>
      <c r="AL22" s="322"/>
      <c r="AM22" s="352"/>
      <c r="AN22" s="365"/>
      <c r="AO22" s="361"/>
      <c r="AP22" s="363"/>
      <c r="AQ22" s="367"/>
      <c r="AR22" s="108"/>
      <c r="AS22" s="89"/>
    </row>
    <row r="23" spans="1:45" ht="15" customHeight="1" thickBot="1">
      <c r="A23" s="85"/>
      <c r="B23" s="91"/>
      <c r="C23" s="92"/>
      <c r="D23" s="92"/>
      <c r="E23" s="92"/>
      <c r="F23" s="92"/>
      <c r="G23" s="92"/>
      <c r="H23" s="92"/>
      <c r="I23" s="109"/>
      <c r="J23" s="365"/>
      <c r="K23" s="361"/>
      <c r="L23" s="361"/>
      <c r="M23" s="375"/>
      <c r="N23" s="355"/>
      <c r="O23" s="357"/>
      <c r="P23" s="365"/>
      <c r="Q23" s="361"/>
      <c r="R23" s="361"/>
      <c r="S23" s="375"/>
      <c r="T23" s="355"/>
      <c r="U23" s="357"/>
      <c r="V23" s="365"/>
      <c r="W23" s="361"/>
      <c r="X23" s="361"/>
      <c r="Y23" s="375"/>
      <c r="Z23" s="355"/>
      <c r="AA23" s="356"/>
      <c r="AB23" s="365"/>
      <c r="AC23" s="361"/>
      <c r="AD23" s="361"/>
      <c r="AE23" s="375"/>
      <c r="AF23" s="355"/>
      <c r="AG23" s="356"/>
      <c r="AH23" s="365"/>
      <c r="AI23" s="363"/>
      <c r="AJ23" s="363"/>
      <c r="AK23" s="367"/>
      <c r="AL23" s="355"/>
      <c r="AM23" s="357"/>
      <c r="AN23" s="365"/>
      <c r="AO23" s="361"/>
      <c r="AP23" s="363"/>
      <c r="AQ23" s="367"/>
      <c r="AR23" s="326"/>
      <c r="AS23" s="94"/>
    </row>
    <row r="24" spans="1:45" ht="15" customHeight="1">
      <c r="A24" s="80">
        <v>0.6</v>
      </c>
      <c r="B24" s="359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  <c r="AA24" s="360"/>
      <c r="AB24" s="360"/>
      <c r="AC24" s="360"/>
      <c r="AD24" s="360"/>
      <c r="AE24" s="360"/>
      <c r="AF24" s="362"/>
      <c r="AG24" s="362"/>
      <c r="AH24" s="362"/>
      <c r="AI24" s="362"/>
      <c r="AJ24" s="362"/>
      <c r="AK24" s="362"/>
      <c r="AL24" s="362"/>
      <c r="AM24" s="362"/>
      <c r="AN24" s="362"/>
      <c r="AO24" s="362"/>
      <c r="AP24" s="362"/>
      <c r="AQ24" s="362"/>
      <c r="AR24" s="362"/>
      <c r="AS24" s="364"/>
    </row>
    <row r="25" spans="1:45" ht="15" customHeight="1">
      <c r="A25" s="90"/>
      <c r="B25" s="365"/>
      <c r="C25" s="366" t="s">
        <v>74</v>
      </c>
      <c r="D25" s="361"/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1"/>
      <c r="S25" s="361"/>
      <c r="T25" s="361"/>
      <c r="U25" s="361"/>
      <c r="V25" s="361"/>
      <c r="W25" s="361"/>
      <c r="X25" s="361"/>
      <c r="Y25" s="361"/>
      <c r="Z25" s="361"/>
      <c r="AA25" s="361"/>
      <c r="AB25" s="361"/>
      <c r="AC25" s="361"/>
      <c r="AD25" s="361"/>
      <c r="AE25" s="361"/>
      <c r="AF25" s="363"/>
      <c r="AG25" s="363"/>
      <c r="AH25" s="363"/>
      <c r="AI25" s="363"/>
      <c r="AJ25" s="363"/>
      <c r="AK25" s="363"/>
      <c r="AL25" s="363"/>
      <c r="AM25" s="363"/>
      <c r="AN25" s="363"/>
      <c r="AO25" s="366" t="s">
        <v>75</v>
      </c>
      <c r="AP25" s="363"/>
      <c r="AQ25" s="363"/>
      <c r="AR25" s="363"/>
      <c r="AS25" s="367"/>
    </row>
    <row r="26" spans="1:45" ht="15" customHeight="1" thickBot="1">
      <c r="A26" s="85"/>
      <c r="B26" s="365"/>
      <c r="C26" s="361"/>
      <c r="D26" s="361"/>
      <c r="E26" s="361"/>
      <c r="F26" s="361"/>
      <c r="G26" s="361"/>
      <c r="H26" s="361"/>
      <c r="I26" s="361"/>
      <c r="J26" s="361"/>
      <c r="K26" s="361"/>
      <c r="L26" s="361"/>
      <c r="M26" s="361"/>
      <c r="N26" s="361"/>
      <c r="O26" s="361"/>
      <c r="P26" s="361"/>
      <c r="Q26" s="361"/>
      <c r="R26" s="361"/>
      <c r="S26" s="361"/>
      <c r="T26" s="361"/>
      <c r="U26" s="361"/>
      <c r="V26" s="361"/>
      <c r="W26" s="361"/>
      <c r="X26" s="361"/>
      <c r="Y26" s="361"/>
      <c r="Z26" s="361"/>
      <c r="AA26" s="361"/>
      <c r="AB26" s="361"/>
      <c r="AC26" s="361"/>
      <c r="AD26" s="361"/>
      <c r="AE26" s="361"/>
      <c r="AF26" s="363"/>
      <c r="AG26" s="363"/>
      <c r="AH26" s="363"/>
      <c r="AI26" s="363"/>
      <c r="AJ26" s="363"/>
      <c r="AK26" s="363"/>
      <c r="AL26" s="363"/>
      <c r="AM26" s="363"/>
      <c r="AN26" s="363"/>
      <c r="AO26" s="363"/>
      <c r="AP26" s="363"/>
      <c r="AQ26" s="363"/>
      <c r="AR26" s="363"/>
      <c r="AS26" s="367"/>
    </row>
    <row r="27" spans="1:45" ht="15" customHeight="1">
      <c r="A27" s="90" t="s">
        <v>64</v>
      </c>
      <c r="B27" s="365"/>
      <c r="C27" s="361"/>
      <c r="D27" s="361"/>
      <c r="E27" s="361"/>
      <c r="F27" s="361"/>
      <c r="G27" s="361"/>
      <c r="H27" s="361"/>
      <c r="I27" s="361"/>
      <c r="J27" s="361"/>
      <c r="K27" s="361"/>
      <c r="L27" s="361"/>
      <c r="M27" s="361"/>
      <c r="N27" s="361"/>
      <c r="O27" s="361"/>
      <c r="P27" s="361"/>
      <c r="Q27" s="361"/>
      <c r="R27" s="361"/>
      <c r="S27" s="361"/>
      <c r="T27" s="361"/>
      <c r="U27" s="361"/>
      <c r="V27" s="361"/>
      <c r="W27" s="361"/>
      <c r="X27" s="361"/>
      <c r="Y27" s="361"/>
      <c r="Z27" s="361"/>
      <c r="AA27" s="361"/>
      <c r="AB27" s="361"/>
      <c r="AC27" s="361"/>
      <c r="AD27" s="361"/>
      <c r="AE27" s="361"/>
      <c r="AF27" s="363"/>
      <c r="AG27" s="363"/>
      <c r="AH27" s="363"/>
      <c r="AI27" s="363"/>
      <c r="AJ27" s="363"/>
      <c r="AK27" s="363"/>
      <c r="AL27" s="363"/>
      <c r="AM27" s="363"/>
      <c r="AN27" s="363"/>
      <c r="AO27" s="363"/>
      <c r="AP27" s="363"/>
      <c r="AQ27" s="363"/>
      <c r="AR27" s="363"/>
      <c r="AS27" s="367"/>
    </row>
    <row r="28" spans="1:45" ht="15" customHeight="1" thickBot="1">
      <c r="A28" s="85"/>
      <c r="B28" s="365"/>
      <c r="C28" s="361"/>
      <c r="D28" s="361"/>
      <c r="E28" s="361"/>
      <c r="F28" s="361"/>
      <c r="G28" s="361"/>
      <c r="H28" s="361"/>
      <c r="I28" s="361"/>
      <c r="J28" s="361"/>
      <c r="K28" s="361"/>
      <c r="L28" s="361"/>
      <c r="M28" s="361"/>
      <c r="N28" s="361"/>
      <c r="O28" s="361"/>
      <c r="P28" s="361"/>
      <c r="Q28" s="361"/>
      <c r="R28" s="361"/>
      <c r="S28" s="361"/>
      <c r="T28" s="361"/>
      <c r="U28" s="361"/>
      <c r="V28" s="361"/>
      <c r="W28" s="361"/>
      <c r="X28" s="361"/>
      <c r="Y28" s="361"/>
      <c r="Z28" s="361"/>
      <c r="AA28" s="361"/>
      <c r="AB28" s="361"/>
      <c r="AC28" s="361"/>
      <c r="AD28" s="361"/>
      <c r="AE28" s="361"/>
      <c r="AF28" s="363"/>
      <c r="AG28" s="363"/>
      <c r="AH28" s="363"/>
      <c r="AI28" s="363"/>
      <c r="AJ28" s="363"/>
      <c r="AK28" s="363"/>
      <c r="AL28" s="363"/>
      <c r="AM28" s="363"/>
      <c r="AN28" s="363"/>
      <c r="AO28" s="363"/>
      <c r="AP28" s="363"/>
      <c r="AQ28" s="363"/>
      <c r="AR28" s="363"/>
      <c r="AS28" s="367"/>
    </row>
    <row r="29" spans="1:45" ht="15" customHeight="1" thickBot="1">
      <c r="A29" s="85" t="s">
        <v>65</v>
      </c>
      <c r="B29" s="368"/>
      <c r="C29" s="369"/>
      <c r="D29" s="369"/>
      <c r="E29" s="369"/>
      <c r="F29" s="369"/>
      <c r="G29" s="369"/>
      <c r="H29" s="369"/>
      <c r="I29" s="369"/>
      <c r="J29" s="369"/>
      <c r="K29" s="369"/>
      <c r="L29" s="369"/>
      <c r="M29" s="369"/>
      <c r="N29" s="369"/>
      <c r="O29" s="369"/>
      <c r="P29" s="369"/>
      <c r="Q29" s="369"/>
      <c r="R29" s="369"/>
      <c r="S29" s="369"/>
      <c r="T29" s="369"/>
      <c r="U29" s="369"/>
      <c r="V29" s="369"/>
      <c r="W29" s="369"/>
      <c r="X29" s="369"/>
      <c r="Y29" s="369"/>
      <c r="Z29" s="369"/>
      <c r="AA29" s="369"/>
      <c r="AB29" s="369"/>
      <c r="AC29" s="369"/>
      <c r="AD29" s="369"/>
      <c r="AE29" s="369"/>
      <c r="AF29" s="370"/>
      <c r="AG29" s="370"/>
      <c r="AH29" s="370"/>
      <c r="AI29" s="370"/>
      <c r="AJ29" s="370"/>
      <c r="AK29" s="370"/>
      <c r="AL29" s="370"/>
      <c r="AM29" s="370"/>
      <c r="AN29" s="370"/>
      <c r="AO29" s="370"/>
      <c r="AP29" s="370"/>
      <c r="AQ29" s="370"/>
      <c r="AR29" s="370"/>
      <c r="AS29" s="371"/>
    </row>
    <row r="30" spans="1:45" ht="15" customHeight="1" thickBot="1">
      <c r="A30" s="95" t="s">
        <v>66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8"/>
    </row>
    <row r="31" spans="1:45" ht="15" customHeight="1" thickBot="1">
      <c r="A31" s="95" t="s">
        <v>67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8"/>
    </row>
    <row r="32" spans="1:45" ht="15" customHeight="1" thickBot="1">
      <c r="A32" s="95" t="s">
        <v>68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8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FF"/>
    <pageSetUpPr fitToPage="1"/>
  </sheetPr>
  <dimension ref="A1:AR32"/>
  <sheetViews>
    <sheetView topLeftCell="A7" zoomScaleNormal="100" workbookViewId="0">
      <selection activeCell="AW12" sqref="AW12"/>
    </sheetView>
  </sheetViews>
  <sheetFormatPr baseColWidth="10" defaultColWidth="9.140625" defaultRowHeight="15"/>
  <cols>
    <col min="1" max="1" width="8.140625" style="43"/>
    <col min="2" max="30" width="2.7109375" style="43"/>
    <col min="31" max="44" width="2.7109375"/>
    <col min="45" max="1025" width="3.85546875"/>
  </cols>
  <sheetData>
    <row r="1" spans="1:44" s="100" customFormat="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4"/>
      <c r="Z1" s="99"/>
      <c r="AA1" s="99"/>
      <c r="AB1" s="99"/>
      <c r="AC1" s="99"/>
      <c r="AD1" s="99"/>
    </row>
    <row r="2" spans="1:44">
      <c r="A2" s="47"/>
      <c r="B2" s="48" t="s">
        <v>76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50"/>
      <c r="Z2" s="99"/>
      <c r="AA2" s="99"/>
      <c r="AB2" s="99"/>
      <c r="AC2" s="99"/>
      <c r="AD2" s="99"/>
    </row>
    <row r="3" spans="1:44">
      <c r="A3" s="115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7"/>
      <c r="Z3" s="99"/>
      <c r="AA3" s="99"/>
      <c r="AB3" s="99"/>
      <c r="AC3" s="99"/>
      <c r="AD3" s="99"/>
    </row>
    <row r="4" spans="1:44" ht="15.75" thickBo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44" ht="15.75" thickBot="1">
      <c r="A5"/>
      <c r="B5" s="54" t="s">
        <v>61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 s="43"/>
      <c r="AI5" s="405" t="s">
        <v>240</v>
      </c>
      <c r="AJ5" s="97"/>
      <c r="AK5" s="97"/>
      <c r="AL5" s="97"/>
      <c r="AM5" s="97"/>
      <c r="AN5" s="97"/>
      <c r="AO5" s="97"/>
      <c r="AP5" s="97"/>
      <c r="AQ5" s="98"/>
    </row>
    <row r="6" spans="1:44" ht="15.75" thickBot="1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 s="43"/>
    </row>
    <row r="7" spans="1:44">
      <c r="A7" s="55" t="s">
        <v>77</v>
      </c>
      <c r="B7" s="57"/>
      <c r="C7" s="56" t="s">
        <v>78</v>
      </c>
      <c r="D7" s="57"/>
      <c r="E7" s="57"/>
      <c r="F7" s="118"/>
      <c r="G7" s="59"/>
      <c r="H7"/>
      <c r="I7"/>
      <c r="J7"/>
      <c r="K7" s="60" t="s">
        <v>79</v>
      </c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2"/>
    </row>
    <row r="8" spans="1:44">
      <c r="A8" s="119"/>
      <c r="B8" s="63"/>
      <c r="C8" s="65" t="s">
        <v>80</v>
      </c>
      <c r="D8" s="64"/>
      <c r="E8" s="64"/>
      <c r="F8" s="90"/>
      <c r="G8" s="67" t="s">
        <v>81</v>
      </c>
      <c r="H8"/>
      <c r="I8"/>
      <c r="J8"/>
      <c r="K8" s="66"/>
      <c r="L8" s="64"/>
      <c r="M8" s="64"/>
      <c r="N8" s="63" t="s">
        <v>82</v>
      </c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9"/>
    </row>
    <row r="9" spans="1:44">
      <c r="A9" s="119"/>
      <c r="B9" s="64"/>
      <c r="C9" s="65" t="s">
        <v>78</v>
      </c>
      <c r="D9" s="64"/>
      <c r="E9" s="64"/>
      <c r="F9" s="90"/>
      <c r="G9" s="67"/>
      <c r="H9"/>
      <c r="I9"/>
      <c r="J9" s="120"/>
      <c r="K9" s="64"/>
      <c r="L9" s="70">
        <v>2</v>
      </c>
      <c r="M9" s="64"/>
      <c r="N9" s="63" t="s">
        <v>83</v>
      </c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9"/>
    </row>
    <row r="10" spans="1:44">
      <c r="A10" s="71"/>
      <c r="B10" s="72"/>
      <c r="C10" s="73" t="s">
        <v>84</v>
      </c>
      <c r="D10" s="72"/>
      <c r="E10" s="72"/>
      <c r="F10" s="121"/>
      <c r="G10" s="122"/>
      <c r="H10"/>
      <c r="I10"/>
      <c r="J10" s="120"/>
      <c r="K10" s="51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7"/>
    </row>
    <row r="11" spans="1:44">
      <c r="A11" s="123"/>
      <c r="B11" s="63"/>
      <c r="C11" s="64"/>
      <c r="D11" s="123"/>
      <c r="E11" s="123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 s="43"/>
    </row>
    <row r="12" spans="1:44">
      <c r="A12" s="44" t="s">
        <v>63</v>
      </c>
      <c r="B12" s="78">
        <v>1</v>
      </c>
      <c r="C12" s="78">
        <v>2</v>
      </c>
      <c r="D12" s="78">
        <v>3</v>
      </c>
      <c r="E12" s="78">
        <v>4</v>
      </c>
      <c r="F12" s="78">
        <v>5</v>
      </c>
      <c r="G12" s="78">
        <v>6</v>
      </c>
      <c r="H12" s="78">
        <v>7</v>
      </c>
      <c r="I12" s="78">
        <v>8</v>
      </c>
      <c r="J12" s="78">
        <v>9</v>
      </c>
      <c r="K12" s="78">
        <v>10</v>
      </c>
      <c r="L12" s="78">
        <v>11</v>
      </c>
      <c r="M12" s="78">
        <v>12</v>
      </c>
      <c r="N12" s="78">
        <v>13</v>
      </c>
      <c r="O12" s="78">
        <v>14</v>
      </c>
      <c r="P12" s="78">
        <v>15</v>
      </c>
      <c r="Q12" s="78">
        <v>16</v>
      </c>
      <c r="R12" s="78">
        <v>17</v>
      </c>
      <c r="S12" s="78">
        <v>18</v>
      </c>
      <c r="T12" s="78">
        <v>19</v>
      </c>
      <c r="U12" s="78">
        <v>20</v>
      </c>
      <c r="V12" s="78">
        <v>21</v>
      </c>
      <c r="W12" s="78">
        <v>22</v>
      </c>
      <c r="X12" s="78">
        <v>23</v>
      </c>
      <c r="Y12" s="78">
        <v>24</v>
      </c>
      <c r="Z12" s="78">
        <v>25</v>
      </c>
      <c r="AA12" s="78">
        <v>26</v>
      </c>
      <c r="AB12" s="78">
        <v>27</v>
      </c>
      <c r="AC12" s="78">
        <v>28</v>
      </c>
      <c r="AD12" s="78">
        <v>29</v>
      </c>
      <c r="AE12" s="78">
        <v>30</v>
      </c>
      <c r="AF12" s="79">
        <v>31</v>
      </c>
      <c r="AG12" s="79">
        <v>32</v>
      </c>
      <c r="AH12" s="79">
        <v>33</v>
      </c>
      <c r="AI12" s="79">
        <v>34</v>
      </c>
      <c r="AJ12" s="79">
        <v>35</v>
      </c>
      <c r="AK12" s="79">
        <v>36</v>
      </c>
      <c r="AL12" s="79">
        <v>37</v>
      </c>
      <c r="AM12" s="79">
        <v>38</v>
      </c>
      <c r="AN12" s="79">
        <v>39</v>
      </c>
      <c r="AO12" s="79">
        <v>40</v>
      </c>
      <c r="AP12" s="79">
        <v>41</v>
      </c>
      <c r="AQ12" s="79">
        <v>42</v>
      </c>
      <c r="AR12" s="79">
        <v>43</v>
      </c>
    </row>
    <row r="13" spans="1:44" ht="7.5" customHeight="1">
      <c r="A13" s="51"/>
      <c r="B13" s="66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9"/>
    </row>
    <row r="14" spans="1:44">
      <c r="A14" s="124">
        <v>1.1000000000000001</v>
      </c>
      <c r="B14" s="81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4"/>
    </row>
    <row r="15" spans="1:44">
      <c r="A15" s="51"/>
      <c r="B15" s="86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92"/>
      <c r="O15" s="92"/>
      <c r="P15" s="87"/>
      <c r="Q15" s="87"/>
      <c r="R15" s="87"/>
      <c r="S15" s="87"/>
      <c r="T15" s="87"/>
      <c r="U15" s="87"/>
      <c r="V15" s="87"/>
      <c r="W15" s="87"/>
      <c r="X15" s="87"/>
      <c r="Y15" s="92"/>
      <c r="Z15" s="92"/>
      <c r="AA15" s="87"/>
      <c r="AB15" s="87"/>
      <c r="AC15" s="87"/>
      <c r="AD15" s="87"/>
      <c r="AE15" s="87"/>
      <c r="AF15" s="88"/>
      <c r="AG15" s="88"/>
      <c r="AH15" s="88"/>
      <c r="AI15" s="88"/>
      <c r="AJ15" s="93"/>
      <c r="AK15" s="93"/>
      <c r="AL15" s="88"/>
      <c r="AM15" s="88"/>
      <c r="AN15" s="88"/>
      <c r="AO15" s="88"/>
      <c r="AP15" s="88"/>
      <c r="AQ15" s="88"/>
      <c r="AR15" s="89"/>
    </row>
    <row r="16" spans="1:44">
      <c r="A16" s="124">
        <v>1</v>
      </c>
      <c r="B16" s="86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105"/>
      <c r="N16" s="296"/>
      <c r="O16" s="297"/>
      <c r="P16" s="106"/>
      <c r="Q16" s="87"/>
      <c r="R16" s="87"/>
      <c r="S16" s="87"/>
      <c r="T16" s="87"/>
      <c r="U16" s="87"/>
      <c r="V16" s="87"/>
      <c r="W16" s="87"/>
      <c r="X16" s="105"/>
      <c r="Y16" s="296"/>
      <c r="Z16" s="297"/>
      <c r="AA16" s="106"/>
      <c r="AB16" s="87"/>
      <c r="AC16" s="87"/>
      <c r="AD16" s="87"/>
      <c r="AE16" s="87"/>
      <c r="AF16" s="88"/>
      <c r="AG16" s="88"/>
      <c r="AH16" s="88"/>
      <c r="AI16" s="89"/>
      <c r="AJ16" s="299"/>
      <c r="AK16" s="298"/>
      <c r="AL16" s="108"/>
      <c r="AM16" s="88"/>
      <c r="AN16" s="88"/>
      <c r="AO16" s="88"/>
      <c r="AP16" s="88"/>
      <c r="AQ16" s="88"/>
      <c r="AR16" s="89"/>
    </row>
    <row r="17" spans="1:44">
      <c r="A17" s="66"/>
      <c r="B17" s="86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105"/>
      <c r="N17" s="290"/>
      <c r="O17" s="285"/>
      <c r="P17" s="106"/>
      <c r="Q17" s="87"/>
      <c r="R17" s="87"/>
      <c r="S17" s="87"/>
      <c r="T17" s="87"/>
      <c r="U17" s="87"/>
      <c r="V17" s="87"/>
      <c r="W17" s="87"/>
      <c r="X17" s="105"/>
      <c r="Y17" s="290"/>
      <c r="Z17" s="285"/>
      <c r="AA17" s="106"/>
      <c r="AB17" s="87"/>
      <c r="AC17" s="87"/>
      <c r="AD17" s="87"/>
      <c r="AE17" s="87"/>
      <c r="AF17" s="88"/>
      <c r="AG17" s="88"/>
      <c r="AH17" s="88"/>
      <c r="AI17" s="89"/>
      <c r="AJ17" s="300"/>
      <c r="AK17" s="293"/>
      <c r="AL17" s="108"/>
      <c r="AM17" s="88"/>
      <c r="AN17" s="88"/>
      <c r="AO17" s="88"/>
      <c r="AP17" s="88"/>
      <c r="AQ17" s="88"/>
      <c r="AR17" s="89"/>
    </row>
    <row r="18" spans="1:44">
      <c r="A18" s="51"/>
      <c r="B18" s="86"/>
      <c r="C18" s="87"/>
      <c r="D18" s="87"/>
      <c r="E18" s="87"/>
      <c r="F18" s="87"/>
      <c r="G18" s="87"/>
      <c r="H18" s="87"/>
      <c r="I18" s="87"/>
      <c r="J18" s="92"/>
      <c r="K18" s="92"/>
      <c r="L18" s="92"/>
      <c r="M18" s="109"/>
      <c r="N18" s="290"/>
      <c r="O18" s="285"/>
      <c r="P18" s="91"/>
      <c r="Q18" s="92"/>
      <c r="R18" s="92"/>
      <c r="S18" s="92"/>
      <c r="T18" s="87"/>
      <c r="U18" s="92"/>
      <c r="V18" s="92"/>
      <c r="W18" s="92"/>
      <c r="X18" s="109"/>
      <c r="Y18" s="290"/>
      <c r="Z18" s="285"/>
      <c r="AA18" s="91"/>
      <c r="AB18" s="92"/>
      <c r="AC18" s="92"/>
      <c r="AD18" s="92"/>
      <c r="AE18" s="87"/>
      <c r="AF18" s="93"/>
      <c r="AG18" s="93"/>
      <c r="AH18" s="93"/>
      <c r="AI18" s="94"/>
      <c r="AJ18" s="300"/>
      <c r="AK18" s="293"/>
      <c r="AL18" s="111"/>
      <c r="AM18" s="93"/>
      <c r="AN18" s="93"/>
      <c r="AO18" s="93"/>
      <c r="AP18" s="88"/>
      <c r="AQ18" s="88"/>
      <c r="AR18" s="89"/>
    </row>
    <row r="19" spans="1:44">
      <c r="A19" s="124">
        <v>0.85</v>
      </c>
      <c r="B19" s="86"/>
      <c r="C19" s="87"/>
      <c r="D19" s="87"/>
      <c r="E19" s="87"/>
      <c r="F19" s="87"/>
      <c r="G19" s="87"/>
      <c r="H19" s="87"/>
      <c r="I19" s="105"/>
      <c r="J19" s="296"/>
      <c r="K19" s="282"/>
      <c r="L19" s="282"/>
      <c r="M19" s="282"/>
      <c r="N19" s="284"/>
      <c r="O19" s="284"/>
      <c r="P19" s="282"/>
      <c r="Q19" s="282"/>
      <c r="R19" s="282"/>
      <c r="S19" s="297"/>
      <c r="T19" s="107"/>
      <c r="U19" s="296"/>
      <c r="V19" s="282"/>
      <c r="W19" s="282"/>
      <c r="X19" s="282"/>
      <c r="Y19" s="284"/>
      <c r="Z19" s="284"/>
      <c r="AA19" s="282"/>
      <c r="AB19" s="282"/>
      <c r="AC19" s="282"/>
      <c r="AD19" s="297"/>
      <c r="AE19" s="107"/>
      <c r="AF19" s="299"/>
      <c r="AG19" s="292"/>
      <c r="AH19" s="292"/>
      <c r="AI19" s="292"/>
      <c r="AJ19" s="291"/>
      <c r="AK19" s="291"/>
      <c r="AL19" s="292"/>
      <c r="AM19" s="292"/>
      <c r="AN19" s="292"/>
      <c r="AO19" s="298"/>
      <c r="AP19" s="108"/>
      <c r="AQ19" s="88"/>
      <c r="AR19" s="89"/>
    </row>
    <row r="20" spans="1:44">
      <c r="A20" s="66"/>
      <c r="B20" s="86"/>
      <c r="C20" s="87"/>
      <c r="D20" s="87"/>
      <c r="E20" s="87"/>
      <c r="F20" s="87"/>
      <c r="G20" s="87"/>
      <c r="H20" s="87"/>
      <c r="I20" s="105"/>
      <c r="J20" s="290"/>
      <c r="K20" s="284"/>
      <c r="L20" s="284"/>
      <c r="M20" s="284"/>
      <c r="N20" s="284"/>
      <c r="O20" s="284"/>
      <c r="P20" s="284"/>
      <c r="Q20" s="284"/>
      <c r="R20" s="284"/>
      <c r="S20" s="285"/>
      <c r="T20" s="107"/>
      <c r="U20" s="290"/>
      <c r="V20" s="284"/>
      <c r="W20" s="284"/>
      <c r="X20" s="284"/>
      <c r="Y20" s="284"/>
      <c r="Z20" s="284"/>
      <c r="AA20" s="284"/>
      <c r="AB20" s="284"/>
      <c r="AC20" s="284"/>
      <c r="AD20" s="285"/>
      <c r="AE20" s="107"/>
      <c r="AF20" s="300"/>
      <c r="AG20" s="291"/>
      <c r="AH20" s="291"/>
      <c r="AI20" s="291"/>
      <c r="AJ20" s="291"/>
      <c r="AK20" s="291"/>
      <c r="AL20" s="291"/>
      <c r="AM20" s="291"/>
      <c r="AN20" s="291"/>
      <c r="AO20" s="293"/>
      <c r="AP20" s="108"/>
      <c r="AQ20" s="88"/>
      <c r="AR20" s="89"/>
    </row>
    <row r="21" spans="1:44" ht="15.75" thickBot="1">
      <c r="A21" s="51"/>
      <c r="B21" s="86"/>
      <c r="C21" s="87"/>
      <c r="D21" s="87"/>
      <c r="E21" s="87"/>
      <c r="F21" s="87"/>
      <c r="G21" s="87"/>
      <c r="H21" s="87"/>
      <c r="I21" s="105"/>
      <c r="J21" s="290"/>
      <c r="K21" s="284"/>
      <c r="L21" s="284"/>
      <c r="M21" s="284"/>
      <c r="N21" s="284"/>
      <c r="O21" s="284"/>
      <c r="P21" s="284"/>
      <c r="Q21" s="284"/>
      <c r="R21" s="284"/>
      <c r="S21" s="285"/>
      <c r="T21" s="107"/>
      <c r="U21" s="290"/>
      <c r="V21" s="284"/>
      <c r="W21" s="284"/>
      <c r="X21" s="284"/>
      <c r="Y21" s="284"/>
      <c r="Z21" s="284"/>
      <c r="AA21" s="284"/>
      <c r="AB21" s="284"/>
      <c r="AC21" s="284"/>
      <c r="AD21" s="285"/>
      <c r="AE21" s="107"/>
      <c r="AF21" s="300"/>
      <c r="AG21" s="291"/>
      <c r="AH21" s="291"/>
      <c r="AI21" s="291"/>
      <c r="AJ21" s="291"/>
      <c r="AK21" s="291"/>
      <c r="AL21" s="291"/>
      <c r="AM21" s="291"/>
      <c r="AN21" s="291"/>
      <c r="AO21" s="293"/>
      <c r="AP21" s="108"/>
      <c r="AQ21" s="88"/>
      <c r="AR21" s="89"/>
    </row>
    <row r="22" spans="1:44">
      <c r="A22" s="124">
        <v>0.7</v>
      </c>
      <c r="B22" s="86"/>
      <c r="C22" s="87"/>
      <c r="D22" s="87"/>
      <c r="E22" s="87"/>
      <c r="F22" s="87"/>
      <c r="G22" s="87"/>
      <c r="H22" s="87"/>
      <c r="I22" s="105"/>
      <c r="J22" s="290"/>
      <c r="K22" s="284"/>
      <c r="L22" s="284"/>
      <c r="M22" s="284"/>
      <c r="N22" s="284"/>
      <c r="O22" s="284"/>
      <c r="P22" s="284"/>
      <c r="Q22" s="284"/>
      <c r="R22" s="284"/>
      <c r="S22" s="285"/>
      <c r="T22" s="107"/>
      <c r="U22" s="290"/>
      <c r="V22" s="284"/>
      <c r="W22" s="284"/>
      <c r="X22" s="284"/>
      <c r="Y22" s="284"/>
      <c r="Z22" s="284"/>
      <c r="AA22" s="284"/>
      <c r="AB22" s="284"/>
      <c r="AC22" s="284"/>
      <c r="AD22" s="285"/>
      <c r="AE22" s="107"/>
      <c r="AF22" s="300"/>
      <c r="AG22" s="291"/>
      <c r="AH22" s="291"/>
      <c r="AI22" s="291"/>
      <c r="AJ22" s="291"/>
      <c r="AK22" s="291"/>
      <c r="AL22" s="291"/>
      <c r="AM22" s="291"/>
      <c r="AN22" s="291"/>
      <c r="AO22" s="293"/>
      <c r="AP22" s="108"/>
      <c r="AQ22" s="88"/>
      <c r="AR22" s="89"/>
    </row>
    <row r="23" spans="1:44" ht="15.75" thickBot="1">
      <c r="A23" s="51"/>
      <c r="B23" s="91"/>
      <c r="C23" s="92"/>
      <c r="D23" s="92"/>
      <c r="E23" s="92"/>
      <c r="F23" s="92"/>
      <c r="G23" s="92"/>
      <c r="H23" s="92"/>
      <c r="I23" s="109"/>
      <c r="J23" s="290"/>
      <c r="K23" s="284"/>
      <c r="L23" s="284"/>
      <c r="M23" s="284"/>
      <c r="N23" s="284"/>
      <c r="O23" s="284"/>
      <c r="P23" s="284"/>
      <c r="Q23" s="284"/>
      <c r="R23" s="284"/>
      <c r="S23" s="285"/>
      <c r="T23" s="107"/>
      <c r="U23" s="290"/>
      <c r="V23" s="284"/>
      <c r="W23" s="284"/>
      <c r="X23" s="284"/>
      <c r="Y23" s="284"/>
      <c r="Z23" s="284"/>
      <c r="AA23" s="284"/>
      <c r="AB23" s="284"/>
      <c r="AC23" s="284"/>
      <c r="AD23" s="285"/>
      <c r="AE23" s="107"/>
      <c r="AF23" s="300"/>
      <c r="AG23" s="291"/>
      <c r="AH23" s="291"/>
      <c r="AI23" s="291"/>
      <c r="AJ23" s="291"/>
      <c r="AK23" s="291"/>
      <c r="AL23" s="291"/>
      <c r="AM23" s="291"/>
      <c r="AN23" s="291"/>
      <c r="AO23" s="293"/>
      <c r="AP23" s="111"/>
      <c r="AQ23" s="88"/>
      <c r="AR23" s="89"/>
    </row>
    <row r="24" spans="1:44">
      <c r="A24" s="124">
        <v>0.6</v>
      </c>
      <c r="B24" s="281"/>
      <c r="C24" s="301" t="s">
        <v>74</v>
      </c>
      <c r="D24" s="282"/>
      <c r="E24" s="282"/>
      <c r="F24" s="282"/>
      <c r="G24" s="282"/>
      <c r="H24" s="282"/>
      <c r="I24" s="282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107"/>
      <c r="U24" s="284"/>
      <c r="V24" s="284"/>
      <c r="W24" s="284"/>
      <c r="X24" s="284"/>
      <c r="Y24" s="284"/>
      <c r="Z24" s="284"/>
      <c r="AA24" s="284"/>
      <c r="AB24" s="284"/>
      <c r="AC24" s="284"/>
      <c r="AD24" s="284"/>
      <c r="AE24" s="107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2"/>
      <c r="AQ24" s="291"/>
      <c r="AR24" s="293"/>
    </row>
    <row r="25" spans="1:44">
      <c r="A25" s="66"/>
      <c r="B25" s="286"/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/>
      <c r="Q25" s="284"/>
      <c r="R25" s="284"/>
      <c r="S25" s="284"/>
      <c r="T25" s="107"/>
      <c r="U25" s="284"/>
      <c r="V25" s="284"/>
      <c r="W25" s="284"/>
      <c r="X25" s="284"/>
      <c r="Y25" s="284"/>
      <c r="Z25" s="284"/>
      <c r="AA25" s="284"/>
      <c r="AB25" s="284"/>
      <c r="AC25" s="284"/>
      <c r="AD25" s="284"/>
      <c r="AE25" s="107"/>
      <c r="AF25" s="291"/>
      <c r="AG25" s="291"/>
      <c r="AH25" s="291"/>
      <c r="AI25" s="291"/>
      <c r="AJ25" s="291"/>
      <c r="AK25" s="291"/>
      <c r="AL25" s="291"/>
      <c r="AM25" s="291"/>
      <c r="AN25" s="291" t="s">
        <v>75</v>
      </c>
      <c r="AO25" s="291"/>
      <c r="AP25" s="291"/>
      <c r="AQ25" s="291"/>
      <c r="AR25" s="293"/>
    </row>
    <row r="26" spans="1:44" ht="15.75" thickBot="1">
      <c r="A26" s="51"/>
      <c r="B26" s="286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  <c r="S26" s="284"/>
      <c r="T26" s="110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110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3"/>
    </row>
    <row r="27" spans="1:44">
      <c r="A27" s="66" t="s">
        <v>64</v>
      </c>
      <c r="B27" s="286"/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284"/>
      <c r="P27" s="284"/>
      <c r="Q27" s="284"/>
      <c r="R27" s="284"/>
      <c r="S27" s="284"/>
      <c r="T27" s="282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2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3"/>
    </row>
    <row r="28" spans="1:44" ht="15.75" thickBot="1">
      <c r="A28" s="51"/>
      <c r="B28" s="286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284"/>
      <c r="S28" s="284"/>
      <c r="T28" s="284"/>
      <c r="U28" s="284"/>
      <c r="V28" s="284"/>
      <c r="W28" s="284"/>
      <c r="X28" s="284"/>
      <c r="Y28" s="284"/>
      <c r="Z28" s="284"/>
      <c r="AA28" s="284"/>
      <c r="AB28" s="284"/>
      <c r="AC28" s="284"/>
      <c r="AD28" s="284"/>
      <c r="AE28" s="284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3"/>
    </row>
    <row r="29" spans="1:44">
      <c r="A29" s="125" t="s">
        <v>65</v>
      </c>
      <c r="B29" s="288"/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89"/>
      <c r="R29" s="289"/>
      <c r="S29" s="289"/>
      <c r="T29" s="289"/>
      <c r="U29" s="289"/>
      <c r="V29" s="289"/>
      <c r="W29" s="289"/>
      <c r="X29" s="289"/>
      <c r="Y29" s="289"/>
      <c r="Z29" s="289"/>
      <c r="AA29" s="289"/>
      <c r="AB29" s="289"/>
      <c r="AC29" s="289"/>
      <c r="AD29" s="289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5"/>
    </row>
    <row r="30" spans="1:44">
      <c r="A30" s="95" t="s">
        <v>66</v>
      </c>
      <c r="B30" s="12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8"/>
    </row>
    <row r="31" spans="1:44">
      <c r="A31" s="95" t="s">
        <v>67</v>
      </c>
      <c r="B31" s="12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8"/>
    </row>
    <row r="32" spans="1:44">
      <c r="A32" s="95" t="s">
        <v>85</v>
      </c>
      <c r="B32" s="12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8"/>
    </row>
  </sheetData>
  <pageMargins left="0.7" right="0.7" top="0.75" bottom="0.75" header="0.51180555555555496" footer="0.51180555555555496"/>
  <pageSetup paperSize="9" firstPageNumber="0" orientation="landscape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FF"/>
    <pageSetUpPr fitToPage="1"/>
  </sheetPr>
  <dimension ref="A1:AR32"/>
  <sheetViews>
    <sheetView topLeftCell="A19" workbookViewId="0">
      <selection activeCell="AR8" sqref="AR8"/>
    </sheetView>
  </sheetViews>
  <sheetFormatPr baseColWidth="10" defaultColWidth="2.7109375" defaultRowHeight="15" customHeight="1"/>
  <cols>
    <col min="1" max="1" width="8.85546875" style="43" customWidth="1"/>
    <col min="2" max="30" width="2.7109375" style="43"/>
  </cols>
  <sheetData>
    <row r="1" spans="1:44" s="100" customFormat="1" ht="15" customHeight="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4"/>
      <c r="Z1" s="99"/>
      <c r="AA1" s="99"/>
      <c r="AB1" s="99"/>
      <c r="AC1" s="99"/>
      <c r="AD1" s="99"/>
    </row>
    <row r="2" spans="1:44" ht="15" customHeight="1">
      <c r="A2" s="47"/>
      <c r="B2" s="48" t="s">
        <v>76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50"/>
      <c r="Z2" s="99"/>
      <c r="AA2" s="99"/>
      <c r="AB2" s="99"/>
      <c r="AC2" s="99"/>
      <c r="AD2" s="99"/>
    </row>
    <row r="3" spans="1:44" ht="15" customHeight="1" thickBot="1">
      <c r="A3" s="115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7"/>
      <c r="Z3" s="99"/>
      <c r="AA3" s="99"/>
      <c r="AB3" s="99"/>
      <c r="AC3" s="99"/>
      <c r="AD3" s="99"/>
    </row>
    <row r="4" spans="1:44" ht="15" customHeight="1" thickBo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44" ht="15" customHeight="1" thickBot="1">
      <c r="A5"/>
      <c r="B5" s="54" t="s">
        <v>61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 s="43"/>
      <c r="AI5" s="405" t="s">
        <v>240</v>
      </c>
      <c r="AJ5" s="97"/>
      <c r="AK5" s="97"/>
      <c r="AL5" s="97"/>
      <c r="AM5" s="97"/>
      <c r="AN5" s="97"/>
      <c r="AO5" s="97"/>
      <c r="AP5" s="97"/>
      <c r="AQ5" s="98"/>
    </row>
    <row r="6" spans="1:44" ht="15" customHeight="1" thickBot="1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 s="43"/>
    </row>
    <row r="7" spans="1:44" ht="15" customHeight="1" thickTop="1">
      <c r="A7" s="55" t="s">
        <v>62</v>
      </c>
      <c r="B7" s="57"/>
      <c r="C7" s="56" t="s">
        <v>177</v>
      </c>
      <c r="D7" s="57"/>
      <c r="E7" s="57"/>
      <c r="F7" s="118"/>
      <c r="G7" s="59"/>
      <c r="H7"/>
      <c r="I7"/>
      <c r="J7"/>
      <c r="K7" s="60" t="s">
        <v>79</v>
      </c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2"/>
    </row>
    <row r="8" spans="1:44" ht="15" customHeight="1" thickBot="1">
      <c r="A8" s="119"/>
      <c r="B8" s="63"/>
      <c r="C8" s="65" t="s">
        <v>78</v>
      </c>
      <c r="D8" s="64"/>
      <c r="E8" s="64"/>
      <c r="F8" s="90"/>
      <c r="G8" s="67" t="s">
        <v>81</v>
      </c>
      <c r="H8"/>
      <c r="I8"/>
      <c r="J8"/>
      <c r="K8" s="66"/>
      <c r="L8" s="64"/>
      <c r="M8" s="64"/>
      <c r="N8" s="63" t="s">
        <v>82</v>
      </c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9"/>
    </row>
    <row r="9" spans="1:44" ht="15" customHeight="1" thickTop="1" thickBot="1">
      <c r="A9" s="119"/>
      <c r="B9" s="64"/>
      <c r="C9" s="65" t="s">
        <v>80</v>
      </c>
      <c r="D9" s="64"/>
      <c r="E9" s="64"/>
      <c r="F9" s="90"/>
      <c r="G9" s="67"/>
      <c r="H9"/>
      <c r="I9"/>
      <c r="J9" s="120"/>
      <c r="K9" s="64"/>
      <c r="L9" s="70">
        <v>2</v>
      </c>
      <c r="M9" s="64"/>
      <c r="N9" s="63" t="s">
        <v>83</v>
      </c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9"/>
    </row>
    <row r="10" spans="1:44" ht="15" customHeight="1" thickTop="1" thickBot="1">
      <c r="A10" s="71"/>
      <c r="B10" s="72"/>
      <c r="C10" s="73" t="s">
        <v>193</v>
      </c>
      <c r="D10" s="72"/>
      <c r="E10" s="72"/>
      <c r="F10" s="130"/>
      <c r="G10" s="122"/>
      <c r="H10"/>
      <c r="I10"/>
      <c r="J10" s="120"/>
      <c r="K10" s="51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7"/>
    </row>
    <row r="11" spans="1:44" ht="15" customHeight="1" thickTop="1" thickBot="1">
      <c r="A11" s="123"/>
      <c r="B11" s="63"/>
      <c r="C11" s="64"/>
      <c r="D11" s="123"/>
      <c r="E11" s="123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 s="43"/>
    </row>
    <row r="12" spans="1:44" ht="15" customHeight="1">
      <c r="A12" s="44" t="s">
        <v>63</v>
      </c>
      <c r="B12" s="78">
        <v>1</v>
      </c>
      <c r="C12" s="78">
        <v>2</v>
      </c>
      <c r="D12" s="78">
        <v>3</v>
      </c>
      <c r="E12" s="78">
        <v>4</v>
      </c>
      <c r="F12" s="78">
        <v>5</v>
      </c>
      <c r="G12" s="78">
        <v>6</v>
      </c>
      <c r="H12" s="78">
        <v>7</v>
      </c>
      <c r="I12" s="78">
        <v>8</v>
      </c>
      <c r="J12" s="78">
        <v>9</v>
      </c>
      <c r="K12" s="78">
        <v>10</v>
      </c>
      <c r="L12" s="78">
        <v>11</v>
      </c>
      <c r="M12" s="78">
        <v>12</v>
      </c>
      <c r="N12" s="78">
        <v>13</v>
      </c>
      <c r="O12" s="78">
        <v>14</v>
      </c>
      <c r="P12" s="78">
        <v>15</v>
      </c>
      <c r="Q12" s="78">
        <v>16</v>
      </c>
      <c r="R12" s="78">
        <v>17</v>
      </c>
      <c r="S12" s="78">
        <v>18</v>
      </c>
      <c r="T12" s="78">
        <v>19</v>
      </c>
      <c r="U12" s="78">
        <v>20</v>
      </c>
      <c r="V12" s="78">
        <v>21</v>
      </c>
      <c r="W12" s="78">
        <v>22</v>
      </c>
      <c r="X12" s="78">
        <v>23</v>
      </c>
      <c r="Y12" s="78">
        <v>24</v>
      </c>
      <c r="Z12" s="78">
        <v>25</v>
      </c>
      <c r="AA12" s="78">
        <v>26</v>
      </c>
      <c r="AB12" s="78">
        <v>27</v>
      </c>
      <c r="AC12" s="78">
        <v>28</v>
      </c>
      <c r="AD12" s="78">
        <v>29</v>
      </c>
      <c r="AE12" s="78">
        <v>30</v>
      </c>
      <c r="AF12" s="79">
        <v>31</v>
      </c>
      <c r="AG12" s="79">
        <v>32</v>
      </c>
      <c r="AH12" s="79">
        <v>33</v>
      </c>
      <c r="AI12" s="79">
        <v>34</v>
      </c>
      <c r="AJ12" s="79">
        <v>35</v>
      </c>
      <c r="AK12" s="79">
        <v>36</v>
      </c>
      <c r="AL12" s="79">
        <v>37</v>
      </c>
      <c r="AM12" s="79">
        <v>38</v>
      </c>
      <c r="AN12" s="79">
        <v>39</v>
      </c>
      <c r="AO12" s="79">
        <v>40</v>
      </c>
      <c r="AP12" s="79">
        <v>41</v>
      </c>
      <c r="AQ12" s="79">
        <v>42</v>
      </c>
      <c r="AR12" s="79">
        <v>43</v>
      </c>
    </row>
    <row r="13" spans="1:44" ht="15" customHeight="1" thickBot="1">
      <c r="A13" s="85"/>
      <c r="B13" s="435"/>
      <c r="C13" s="430"/>
      <c r="D13" s="430"/>
      <c r="E13" s="430"/>
      <c r="F13" s="430"/>
      <c r="G13" s="430"/>
      <c r="H13" s="430"/>
      <c r="I13" s="430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0"/>
      <c r="AC13" s="430"/>
      <c r="AD13" s="430"/>
      <c r="AE13" s="430"/>
      <c r="AF13" s="448"/>
      <c r="AG13" s="448"/>
      <c r="AH13" s="448"/>
      <c r="AI13" s="448"/>
      <c r="AJ13" s="448"/>
      <c r="AK13" s="448"/>
      <c r="AL13" s="448"/>
      <c r="AM13" s="448"/>
      <c r="AN13" s="448"/>
      <c r="AO13" s="448"/>
      <c r="AP13" s="448"/>
      <c r="AQ13" s="448"/>
      <c r="AR13" s="448"/>
    </row>
    <row r="14" spans="1:44" ht="15" customHeight="1">
      <c r="A14" s="80">
        <v>1.1000000000000001</v>
      </c>
      <c r="B14" s="435"/>
      <c r="C14" s="430"/>
      <c r="D14" s="430"/>
      <c r="E14" s="430"/>
      <c r="F14" s="430"/>
      <c r="G14" s="484"/>
      <c r="H14" s="435"/>
      <c r="I14" s="430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/>
      <c r="U14" s="430"/>
      <c r="V14" s="430"/>
      <c r="W14" s="430"/>
      <c r="X14" s="430"/>
      <c r="Y14" s="430"/>
      <c r="Z14" s="430"/>
      <c r="AA14" s="430"/>
      <c r="AB14" s="430"/>
      <c r="AC14" s="430"/>
      <c r="AD14" s="430"/>
      <c r="AE14" s="430"/>
      <c r="AF14" s="448"/>
      <c r="AG14" s="448"/>
      <c r="AH14" s="448"/>
      <c r="AI14" s="448"/>
      <c r="AJ14" s="448"/>
      <c r="AK14" s="448"/>
      <c r="AL14" s="448"/>
      <c r="AM14" s="448"/>
      <c r="AN14" s="448"/>
      <c r="AO14" s="448"/>
      <c r="AP14" s="448"/>
      <c r="AQ14" s="448"/>
      <c r="AR14" s="448"/>
    </row>
    <row r="15" spans="1:44" ht="15" customHeight="1" thickBot="1">
      <c r="A15" s="85"/>
      <c r="B15" s="456"/>
      <c r="C15" s="449"/>
      <c r="D15" s="449"/>
      <c r="E15" s="449"/>
      <c r="F15" s="449"/>
      <c r="G15" s="459"/>
      <c r="H15" s="449"/>
      <c r="I15" s="449"/>
      <c r="J15" s="449"/>
      <c r="K15" s="449"/>
      <c r="L15" s="449"/>
      <c r="M15" s="449"/>
      <c r="N15" s="449"/>
      <c r="O15" s="449"/>
      <c r="P15" s="449"/>
      <c r="Q15" s="449"/>
      <c r="R15" s="453"/>
      <c r="S15" s="453"/>
      <c r="T15" s="449"/>
      <c r="U15" s="449"/>
      <c r="V15" s="449"/>
      <c r="W15" s="449"/>
      <c r="X15" s="449"/>
      <c r="Y15" s="449"/>
      <c r="Z15" s="449"/>
      <c r="AA15" s="449"/>
      <c r="AB15" s="449"/>
      <c r="AC15" s="449"/>
      <c r="AD15" s="453"/>
      <c r="AE15" s="453"/>
      <c r="AF15" s="450"/>
      <c r="AG15" s="450"/>
      <c r="AH15" s="450"/>
      <c r="AI15" s="450"/>
      <c r="AJ15" s="450"/>
      <c r="AK15" s="450"/>
      <c r="AL15" s="450"/>
      <c r="AM15" s="450"/>
      <c r="AN15" s="450"/>
      <c r="AO15" s="450"/>
      <c r="AP15" s="465"/>
      <c r="AQ15" s="465"/>
      <c r="AR15" s="450"/>
    </row>
    <row r="16" spans="1:44" ht="15" customHeight="1">
      <c r="A16" s="80">
        <v>1</v>
      </c>
      <c r="B16" s="456"/>
      <c r="C16" s="449"/>
      <c r="D16" s="449"/>
      <c r="E16" s="449"/>
      <c r="F16" s="449"/>
      <c r="G16" s="449"/>
      <c r="H16" s="449"/>
      <c r="I16" s="449"/>
      <c r="J16" s="449"/>
      <c r="K16" s="449"/>
      <c r="L16" s="449"/>
      <c r="M16" s="449"/>
      <c r="N16" s="449"/>
      <c r="O16" s="449"/>
      <c r="P16" s="449"/>
      <c r="Q16" s="454"/>
      <c r="R16" s="437"/>
      <c r="S16" s="457"/>
      <c r="T16" s="456"/>
      <c r="U16" s="449"/>
      <c r="V16" s="449"/>
      <c r="W16" s="449"/>
      <c r="X16" s="449"/>
      <c r="Y16" s="449"/>
      <c r="Z16" s="449"/>
      <c r="AA16" s="449"/>
      <c r="AB16" s="421"/>
      <c r="AC16" s="424"/>
      <c r="AD16" s="439"/>
      <c r="AE16" s="444"/>
      <c r="AF16" s="460"/>
      <c r="AG16" s="450"/>
      <c r="AH16" s="450"/>
      <c r="AI16" s="450"/>
      <c r="AJ16" s="450"/>
      <c r="AK16" s="422"/>
      <c r="AL16" s="421"/>
      <c r="AM16" s="421"/>
      <c r="AN16" s="422"/>
      <c r="AO16" s="466"/>
      <c r="AP16" s="480"/>
      <c r="AQ16" s="481"/>
      <c r="AR16" s="460"/>
    </row>
    <row r="17" spans="1:44" ht="15" customHeight="1">
      <c r="A17" s="90"/>
      <c r="B17" s="456"/>
      <c r="C17" s="449"/>
      <c r="D17" s="449"/>
      <c r="E17" s="449"/>
      <c r="F17" s="449"/>
      <c r="G17" s="449"/>
      <c r="H17" s="449"/>
      <c r="I17" s="449"/>
      <c r="J17" s="449"/>
      <c r="K17" s="449"/>
      <c r="L17" s="449"/>
      <c r="M17" s="449"/>
      <c r="N17" s="449"/>
      <c r="O17" s="449"/>
      <c r="P17" s="449"/>
      <c r="Q17" s="454"/>
      <c r="R17" s="438"/>
      <c r="S17" s="458"/>
      <c r="T17" s="456"/>
      <c r="U17" s="449"/>
      <c r="V17" s="449"/>
      <c r="W17" s="449"/>
      <c r="X17" s="449"/>
      <c r="Y17" s="449"/>
      <c r="Z17" s="449"/>
      <c r="AA17" s="449"/>
      <c r="AB17" s="421"/>
      <c r="AC17" s="424"/>
      <c r="AD17" s="441"/>
      <c r="AE17" s="445"/>
      <c r="AF17" s="460"/>
      <c r="AG17" s="450"/>
      <c r="AH17" s="450"/>
      <c r="AI17" s="450"/>
      <c r="AJ17" s="450"/>
      <c r="AK17" s="422"/>
      <c r="AL17" s="421"/>
      <c r="AM17" s="421"/>
      <c r="AN17" s="422"/>
      <c r="AO17" s="466"/>
      <c r="AP17" s="482"/>
      <c r="AQ17" s="479"/>
      <c r="AR17" s="460"/>
    </row>
    <row r="18" spans="1:44" ht="15" customHeight="1" thickBot="1">
      <c r="A18" s="85"/>
      <c r="B18" s="456"/>
      <c r="C18" s="449"/>
      <c r="D18" s="449"/>
      <c r="E18" s="449"/>
      <c r="F18" s="449"/>
      <c r="G18" s="449"/>
      <c r="H18" s="449"/>
      <c r="I18" s="449"/>
      <c r="J18" s="449"/>
      <c r="K18" s="449"/>
      <c r="L18" s="449"/>
      <c r="M18" s="449"/>
      <c r="N18" s="453"/>
      <c r="O18" s="453"/>
      <c r="P18" s="453"/>
      <c r="Q18" s="455"/>
      <c r="R18" s="438"/>
      <c r="S18" s="458"/>
      <c r="T18" s="456"/>
      <c r="U18" s="449"/>
      <c r="V18" s="449"/>
      <c r="W18" s="449"/>
      <c r="X18" s="449"/>
      <c r="Y18" s="449"/>
      <c r="Z18" s="453"/>
      <c r="AA18" s="453"/>
      <c r="AB18" s="427"/>
      <c r="AC18" s="469"/>
      <c r="AD18" s="441"/>
      <c r="AE18" s="445"/>
      <c r="AF18" s="460"/>
      <c r="AG18" s="450"/>
      <c r="AH18" s="450"/>
      <c r="AI18" s="450"/>
      <c r="AJ18" s="450"/>
      <c r="AK18" s="422"/>
      <c r="AL18" s="427"/>
      <c r="AM18" s="427"/>
      <c r="AN18" s="434"/>
      <c r="AO18" s="467"/>
      <c r="AP18" s="482"/>
      <c r="AQ18" s="479"/>
      <c r="AR18" s="460"/>
    </row>
    <row r="19" spans="1:44" ht="15" customHeight="1">
      <c r="A19" s="80">
        <v>0.85</v>
      </c>
      <c r="B19" s="456"/>
      <c r="C19" s="449"/>
      <c r="D19" s="449"/>
      <c r="E19" s="449"/>
      <c r="F19" s="449"/>
      <c r="G19" s="449"/>
      <c r="H19" s="449"/>
      <c r="I19" s="449"/>
      <c r="J19" s="449"/>
      <c r="K19" s="449"/>
      <c r="L19" s="449"/>
      <c r="M19" s="454"/>
      <c r="N19" s="437"/>
      <c r="O19" s="432"/>
      <c r="P19" s="432"/>
      <c r="Q19" s="432"/>
      <c r="R19" s="431"/>
      <c r="S19" s="458"/>
      <c r="T19" s="456"/>
      <c r="U19" s="449"/>
      <c r="V19" s="449"/>
      <c r="W19" s="449"/>
      <c r="X19" s="421"/>
      <c r="Y19" s="424"/>
      <c r="Z19" s="437"/>
      <c r="AA19" s="432"/>
      <c r="AB19" s="432"/>
      <c r="AC19" s="432"/>
      <c r="AD19" s="442"/>
      <c r="AE19" s="445"/>
      <c r="AF19" s="460"/>
      <c r="AG19" s="450"/>
      <c r="AH19" s="421"/>
      <c r="AI19" s="421"/>
      <c r="AJ19" s="421"/>
      <c r="AK19" s="424"/>
      <c r="AL19" s="437"/>
      <c r="AM19" s="432"/>
      <c r="AN19" s="477"/>
      <c r="AO19" s="477"/>
      <c r="AP19" s="478"/>
      <c r="AQ19" s="479"/>
      <c r="AR19" s="460"/>
    </row>
    <row r="20" spans="1:44" ht="15" customHeight="1">
      <c r="A20" s="90"/>
      <c r="B20" s="456"/>
      <c r="C20" s="449"/>
      <c r="D20" s="449"/>
      <c r="E20" s="449"/>
      <c r="F20" s="449"/>
      <c r="G20" s="449"/>
      <c r="H20" s="449"/>
      <c r="I20" s="449"/>
      <c r="J20" s="449"/>
      <c r="K20" s="449"/>
      <c r="L20" s="449"/>
      <c r="M20" s="454"/>
      <c r="N20" s="438"/>
      <c r="O20" s="431"/>
      <c r="P20" s="431"/>
      <c r="Q20" s="431"/>
      <c r="R20" s="431"/>
      <c r="S20" s="458"/>
      <c r="T20" s="456"/>
      <c r="U20" s="449"/>
      <c r="V20" s="449"/>
      <c r="W20" s="449"/>
      <c r="X20" s="421"/>
      <c r="Y20" s="424"/>
      <c r="Z20" s="438"/>
      <c r="AA20" s="431"/>
      <c r="AB20" s="431"/>
      <c r="AC20" s="431"/>
      <c r="AD20" s="442"/>
      <c r="AE20" s="445"/>
      <c r="AF20" s="460"/>
      <c r="AG20" s="450"/>
      <c r="AH20" s="421"/>
      <c r="AI20" s="421"/>
      <c r="AJ20" s="421"/>
      <c r="AK20" s="424"/>
      <c r="AL20" s="438"/>
      <c r="AM20" s="431"/>
      <c r="AN20" s="478"/>
      <c r="AO20" s="478"/>
      <c r="AP20" s="478"/>
      <c r="AQ20" s="479"/>
      <c r="AR20" s="460"/>
    </row>
    <row r="21" spans="1:44" ht="15" customHeight="1" thickBot="1">
      <c r="A21" s="85"/>
      <c r="B21" s="456"/>
      <c r="C21" s="449"/>
      <c r="D21" s="449"/>
      <c r="E21" s="449"/>
      <c r="F21" s="449"/>
      <c r="G21" s="449"/>
      <c r="H21" s="449"/>
      <c r="I21" s="449"/>
      <c r="J21" s="453"/>
      <c r="K21" s="453"/>
      <c r="L21" s="453"/>
      <c r="M21" s="455"/>
      <c r="N21" s="438"/>
      <c r="O21" s="431"/>
      <c r="P21" s="431"/>
      <c r="Q21" s="431"/>
      <c r="R21" s="431"/>
      <c r="S21" s="458"/>
      <c r="T21" s="423"/>
      <c r="U21" s="421"/>
      <c r="V21" s="453"/>
      <c r="W21" s="453"/>
      <c r="X21" s="427"/>
      <c r="Y21" s="469"/>
      <c r="Z21" s="438"/>
      <c r="AA21" s="431"/>
      <c r="AB21" s="431"/>
      <c r="AC21" s="431"/>
      <c r="AD21" s="442"/>
      <c r="AE21" s="445"/>
      <c r="AF21" s="428"/>
      <c r="AG21" s="422"/>
      <c r="AH21" s="427"/>
      <c r="AI21" s="427"/>
      <c r="AJ21" s="427"/>
      <c r="AK21" s="469"/>
      <c r="AL21" s="438"/>
      <c r="AM21" s="431"/>
      <c r="AN21" s="478"/>
      <c r="AO21" s="478"/>
      <c r="AP21" s="478"/>
      <c r="AQ21" s="479"/>
      <c r="AR21" s="460"/>
    </row>
    <row r="22" spans="1:44" ht="15" customHeight="1">
      <c r="A22" s="80">
        <v>0.7</v>
      </c>
      <c r="B22" s="456"/>
      <c r="C22" s="449"/>
      <c r="D22" s="449"/>
      <c r="E22" s="449"/>
      <c r="F22" s="449"/>
      <c r="G22" s="449"/>
      <c r="H22" s="449"/>
      <c r="I22" s="454"/>
      <c r="J22" s="437"/>
      <c r="K22" s="432"/>
      <c r="L22" s="432"/>
      <c r="M22" s="432"/>
      <c r="N22" s="431"/>
      <c r="O22" s="431"/>
      <c r="P22" s="431"/>
      <c r="Q22" s="431"/>
      <c r="R22" s="431"/>
      <c r="S22" s="458"/>
      <c r="T22" s="423"/>
      <c r="U22" s="424"/>
      <c r="V22" s="437"/>
      <c r="W22" s="432"/>
      <c r="X22" s="432"/>
      <c r="Y22" s="432"/>
      <c r="Z22" s="431"/>
      <c r="AA22" s="431"/>
      <c r="AB22" s="431"/>
      <c r="AC22" s="431"/>
      <c r="AD22" s="442"/>
      <c r="AE22" s="445"/>
      <c r="AF22" s="428"/>
      <c r="AG22" s="470"/>
      <c r="AH22" s="464"/>
      <c r="AI22" s="462"/>
      <c r="AJ22" s="462"/>
      <c r="AK22" s="462"/>
      <c r="AL22" s="451"/>
      <c r="AM22" s="451"/>
      <c r="AN22" s="478"/>
      <c r="AO22" s="478"/>
      <c r="AP22" s="478"/>
      <c r="AQ22" s="479"/>
      <c r="AR22" s="460"/>
    </row>
    <row r="23" spans="1:44" ht="15" customHeight="1" thickBot="1">
      <c r="A23" s="85"/>
      <c r="B23" s="485"/>
      <c r="C23" s="453"/>
      <c r="D23" s="453"/>
      <c r="E23" s="453"/>
      <c r="F23" s="453"/>
      <c r="G23" s="453"/>
      <c r="H23" s="453"/>
      <c r="I23" s="455"/>
      <c r="J23" s="438"/>
      <c r="K23" s="431"/>
      <c r="L23" s="431"/>
      <c r="M23" s="431"/>
      <c r="N23" s="431"/>
      <c r="O23" s="431"/>
      <c r="P23" s="431"/>
      <c r="Q23" s="431"/>
      <c r="R23" s="431"/>
      <c r="S23" s="458"/>
      <c r="T23" s="423"/>
      <c r="U23" s="424"/>
      <c r="V23" s="438"/>
      <c r="W23" s="431"/>
      <c r="X23" s="431"/>
      <c r="Y23" s="431"/>
      <c r="Z23" s="431"/>
      <c r="AA23" s="431"/>
      <c r="AB23" s="431"/>
      <c r="AC23" s="431"/>
      <c r="AD23" s="431"/>
      <c r="AE23" s="458"/>
      <c r="AF23" s="428"/>
      <c r="AG23" s="470"/>
      <c r="AH23" s="461"/>
      <c r="AI23" s="451"/>
      <c r="AJ23" s="451"/>
      <c r="AK23" s="451"/>
      <c r="AL23" s="451"/>
      <c r="AM23" s="451"/>
      <c r="AN23" s="478"/>
      <c r="AO23" s="478"/>
      <c r="AP23" s="478"/>
      <c r="AQ23" s="479"/>
      <c r="AR23" s="468"/>
    </row>
    <row r="24" spans="1:44" ht="15" customHeight="1">
      <c r="A24" s="124">
        <v>0.6</v>
      </c>
      <c r="B24" s="431"/>
      <c r="C24" s="452" t="s">
        <v>74</v>
      </c>
      <c r="D24" s="432"/>
      <c r="E24" s="432"/>
      <c r="F24" s="432"/>
      <c r="G24" s="432"/>
      <c r="H24" s="432"/>
      <c r="I24" s="432"/>
      <c r="J24" s="431"/>
      <c r="K24" s="431"/>
      <c r="L24" s="431"/>
      <c r="M24" s="431"/>
      <c r="N24" s="431"/>
      <c r="O24" s="431"/>
      <c r="P24" s="431"/>
      <c r="Q24" s="431"/>
      <c r="R24" s="431"/>
      <c r="S24" s="458"/>
      <c r="T24" s="423"/>
      <c r="U24" s="424" t="s">
        <v>176</v>
      </c>
      <c r="V24" s="438"/>
      <c r="W24" s="431"/>
      <c r="X24" s="431"/>
      <c r="Y24" s="431"/>
      <c r="Z24" s="431"/>
      <c r="AA24" s="431"/>
      <c r="AB24" s="431"/>
      <c r="AC24" s="431"/>
      <c r="AD24" s="431"/>
      <c r="AE24" s="458"/>
      <c r="AF24" s="428"/>
      <c r="AG24" s="470"/>
      <c r="AH24" s="461"/>
      <c r="AI24" s="451"/>
      <c r="AJ24" s="451"/>
      <c r="AK24" s="451"/>
      <c r="AL24" s="451"/>
      <c r="AM24" s="451"/>
      <c r="AN24" s="451"/>
      <c r="AO24" s="451"/>
      <c r="AP24" s="451"/>
      <c r="AQ24" s="451"/>
      <c r="AR24" s="483"/>
    </row>
    <row r="25" spans="1:44" ht="15" customHeight="1">
      <c r="A25" s="90"/>
      <c r="B25" s="438"/>
      <c r="C25" s="431"/>
      <c r="D25" s="431"/>
      <c r="E25" s="431"/>
      <c r="F25" s="431"/>
      <c r="G25" s="431"/>
      <c r="H25" s="431"/>
      <c r="I25" s="431"/>
      <c r="J25" s="431"/>
      <c r="K25" s="431"/>
      <c r="L25" s="431"/>
      <c r="M25" s="431"/>
      <c r="N25" s="431"/>
      <c r="O25" s="431"/>
      <c r="P25" s="431"/>
      <c r="Q25" s="431"/>
      <c r="R25" s="431"/>
      <c r="S25" s="458"/>
      <c r="T25" s="423"/>
      <c r="U25" s="424"/>
      <c r="V25" s="438"/>
      <c r="W25" s="431"/>
      <c r="X25" s="431"/>
      <c r="Y25" s="431"/>
      <c r="Z25" s="431"/>
      <c r="AA25" s="431"/>
      <c r="AB25" s="431"/>
      <c r="AC25" s="431"/>
      <c r="AD25" s="431"/>
      <c r="AE25" s="458"/>
      <c r="AF25" s="428"/>
      <c r="AG25" s="470"/>
      <c r="AH25" s="461"/>
      <c r="AI25" s="451"/>
      <c r="AJ25" s="451"/>
      <c r="AK25" s="451"/>
      <c r="AL25" s="451"/>
      <c r="AM25" s="451"/>
      <c r="AN25" s="451"/>
      <c r="AO25" s="451"/>
      <c r="AP25" s="451"/>
      <c r="AQ25" s="451"/>
      <c r="AR25" s="463"/>
    </row>
    <row r="26" spans="1:44" ht="15" customHeight="1" thickBot="1">
      <c r="A26" s="85"/>
      <c r="B26" s="438"/>
      <c r="C26" s="431"/>
      <c r="D26" s="431"/>
      <c r="E26" s="431"/>
      <c r="F26" s="431"/>
      <c r="G26" s="431"/>
      <c r="H26" s="431"/>
      <c r="I26" s="431"/>
      <c r="J26" s="431"/>
      <c r="K26" s="431"/>
      <c r="L26" s="431"/>
      <c r="M26" s="431"/>
      <c r="N26" s="431"/>
      <c r="O26" s="431"/>
      <c r="P26" s="431"/>
      <c r="Q26" s="431"/>
      <c r="R26" s="431"/>
      <c r="S26" s="458"/>
      <c r="T26" s="425"/>
      <c r="U26" s="469"/>
      <c r="V26" s="438"/>
      <c r="W26" s="431"/>
      <c r="X26" s="431"/>
      <c r="Y26" s="431"/>
      <c r="Z26" s="431"/>
      <c r="AA26" s="431"/>
      <c r="AB26" s="431"/>
      <c r="AC26" s="431"/>
      <c r="AD26" s="431"/>
      <c r="AE26" s="458"/>
      <c r="AF26" s="471"/>
      <c r="AG26" s="472"/>
      <c r="AH26" s="461"/>
      <c r="AI26" s="451"/>
      <c r="AJ26" s="451"/>
      <c r="AK26" s="451"/>
      <c r="AL26" s="451"/>
      <c r="AM26" s="451"/>
      <c r="AN26" s="451"/>
      <c r="AO26" s="451"/>
      <c r="AP26" s="451"/>
      <c r="AQ26" s="451"/>
      <c r="AR26" s="463"/>
    </row>
    <row r="27" spans="1:44" ht="15" customHeight="1">
      <c r="A27" s="90" t="s">
        <v>64</v>
      </c>
      <c r="B27" s="438"/>
      <c r="C27" s="431"/>
      <c r="D27" s="431"/>
      <c r="E27" s="431"/>
      <c r="F27" s="431"/>
      <c r="G27" s="431"/>
      <c r="H27" s="431"/>
      <c r="I27" s="431"/>
      <c r="J27" s="431"/>
      <c r="K27" s="431"/>
      <c r="L27" s="431"/>
      <c r="M27" s="431"/>
      <c r="N27" s="431"/>
      <c r="O27" s="431"/>
      <c r="P27" s="431"/>
      <c r="Q27" s="431"/>
      <c r="R27" s="431"/>
      <c r="S27" s="431"/>
      <c r="T27" s="432"/>
      <c r="U27" s="432"/>
      <c r="V27" s="431"/>
      <c r="W27" s="431"/>
      <c r="X27" s="431"/>
      <c r="Y27" s="431"/>
      <c r="Z27" s="431"/>
      <c r="AA27" s="431"/>
      <c r="AB27" s="431"/>
      <c r="AC27" s="431"/>
      <c r="AD27" s="431"/>
      <c r="AE27" s="431"/>
      <c r="AF27" s="462"/>
      <c r="AG27" s="462"/>
      <c r="AH27" s="451"/>
      <c r="AI27" s="451"/>
      <c r="AJ27" s="451"/>
      <c r="AK27" s="451"/>
      <c r="AL27" s="451"/>
      <c r="AM27" s="451"/>
      <c r="AN27" s="451"/>
      <c r="AO27" s="451"/>
      <c r="AP27" s="451"/>
      <c r="AQ27" s="451"/>
      <c r="AR27" s="463"/>
    </row>
    <row r="28" spans="1:44" ht="15" customHeight="1" thickBot="1">
      <c r="A28" s="51"/>
      <c r="B28" s="359"/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  <c r="AA28" s="360"/>
      <c r="AB28" s="360"/>
      <c r="AC28" s="360"/>
      <c r="AD28" s="360"/>
      <c r="AE28" s="360"/>
      <c r="AF28" s="362"/>
      <c r="AG28" s="362"/>
      <c r="AH28" s="362"/>
      <c r="AI28" s="362"/>
      <c r="AJ28" s="362"/>
      <c r="AK28" s="362"/>
      <c r="AL28" s="362"/>
      <c r="AM28" s="362"/>
      <c r="AN28" s="362"/>
      <c r="AO28" s="362"/>
      <c r="AP28" s="362"/>
      <c r="AQ28" s="362"/>
      <c r="AR28" s="364"/>
    </row>
    <row r="29" spans="1:44" ht="15" customHeight="1" thickBot="1">
      <c r="A29" s="125" t="s">
        <v>65</v>
      </c>
      <c r="B29" s="368"/>
      <c r="C29" s="369"/>
      <c r="D29" s="369"/>
      <c r="E29" s="369"/>
      <c r="F29" s="369"/>
      <c r="G29" s="369"/>
      <c r="H29" s="369"/>
      <c r="I29" s="369"/>
      <c r="J29" s="369"/>
      <c r="K29" s="369"/>
      <c r="L29" s="369"/>
      <c r="M29" s="369"/>
      <c r="N29" s="369"/>
      <c r="O29" s="369"/>
      <c r="P29" s="369"/>
      <c r="Q29" s="369"/>
      <c r="R29" s="369"/>
      <c r="S29" s="369"/>
      <c r="T29" s="369"/>
      <c r="U29" s="369"/>
      <c r="V29" s="369"/>
      <c r="W29" s="369"/>
      <c r="X29" s="369"/>
      <c r="Y29" s="369"/>
      <c r="Z29" s="369"/>
      <c r="AA29" s="369"/>
      <c r="AB29" s="369"/>
      <c r="AC29" s="369"/>
      <c r="AD29" s="369"/>
      <c r="AE29" s="370"/>
      <c r="AF29" s="370"/>
      <c r="AG29" s="370"/>
      <c r="AH29" s="370"/>
      <c r="AI29" s="370"/>
      <c r="AJ29" s="370"/>
      <c r="AK29" s="370"/>
      <c r="AL29" s="370"/>
      <c r="AM29" s="370"/>
      <c r="AN29" s="370"/>
      <c r="AO29" s="370"/>
      <c r="AP29" s="370"/>
      <c r="AQ29" s="370"/>
      <c r="AR29" s="371"/>
    </row>
    <row r="30" spans="1:44" ht="15" customHeight="1" thickBot="1">
      <c r="A30" s="95" t="s">
        <v>66</v>
      </c>
      <c r="B30" s="12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8"/>
    </row>
    <row r="31" spans="1:44" ht="15" customHeight="1" thickBot="1">
      <c r="A31" s="95" t="s">
        <v>67</v>
      </c>
      <c r="B31" s="12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8"/>
    </row>
    <row r="32" spans="1:44" ht="15" customHeight="1" thickBot="1">
      <c r="A32" s="95" t="s">
        <v>85</v>
      </c>
      <c r="B32" s="12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8"/>
    </row>
  </sheetData>
  <pageMargins left="0.7" right="0.7" top="0.75" bottom="0.75" header="0.3" footer="0.3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33</vt:i4>
      </vt:variant>
      <vt:variant>
        <vt:lpstr>Plages nommées</vt:lpstr>
      </vt:variant>
      <vt:variant>
        <vt:i4>1</vt:i4>
      </vt:variant>
    </vt:vector>
  </HeadingPairs>
  <TitlesOfParts>
    <vt:vector size="34" baseType="lpstr">
      <vt:lpstr> Tableau complet</vt:lpstr>
      <vt:lpstr>synthèse2</vt:lpstr>
      <vt:lpstr> séance dist</vt:lpstr>
      <vt:lpstr>obj 1.a</vt:lpstr>
      <vt:lpstr>obj 1.b</vt:lpstr>
      <vt:lpstr>obj 1.c</vt:lpstr>
      <vt:lpstr>obj 1.d</vt:lpstr>
      <vt:lpstr>obj2.a</vt:lpstr>
      <vt:lpstr>obj 2.b</vt:lpstr>
      <vt:lpstr>obj 2.c</vt:lpstr>
      <vt:lpstr>obj 3.a</vt:lpstr>
      <vt:lpstr>obj 3.b</vt:lpstr>
      <vt:lpstr>obj 3.c</vt:lpstr>
      <vt:lpstr> éval obs él 200</vt:lpstr>
      <vt:lpstr>éval coureur 200</vt:lpstr>
      <vt:lpstr>éval fiche en kmh</vt:lpstr>
      <vt:lpstr>éval fiche él. Tps.</vt:lpstr>
      <vt:lpstr>éval obs él.tps</vt:lpstr>
      <vt:lpstr>séance 15mn</vt:lpstr>
      <vt:lpstr>Obs formative</vt:lpstr>
      <vt:lpstr>séance obj1.a</vt:lpstr>
      <vt:lpstr>séance obj1.b</vt:lpstr>
      <vt:lpstr>séance obj1.c</vt:lpstr>
      <vt:lpstr>séance obj1.d</vt:lpstr>
      <vt:lpstr>matrice à remplir</vt:lpstr>
      <vt:lpstr>séance obj2.a</vt:lpstr>
      <vt:lpstr>séance obj2.b</vt:lpstr>
      <vt:lpstr>séance obj2.c</vt:lpstr>
      <vt:lpstr>obj2 à trou</vt:lpstr>
      <vt:lpstr>séance obj3.a</vt:lpstr>
      <vt:lpstr>séance obj3.b</vt:lpstr>
      <vt:lpstr>obj3 à trou</vt:lpstr>
      <vt:lpstr>Feuil1</vt:lpstr>
      <vt:lpstr>' Tableau complet'!Zone_d_impression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oral01 oral01</dc:creator>
  <cp:lastModifiedBy>scc</cp:lastModifiedBy>
  <cp:revision>0</cp:revision>
  <cp:lastPrinted>2018-10-17T10:04:29Z</cp:lastPrinted>
  <dcterms:created xsi:type="dcterms:W3CDTF">2006-09-12T15:06:44Z</dcterms:created>
  <dcterms:modified xsi:type="dcterms:W3CDTF">2018-11-10T07:14:16Z</dcterms:modified>
  <dc:language>fr-FR</dc:language>
</cp:coreProperties>
</file>